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1"/>
  </bookViews>
  <sheets>
    <sheet name="ORCA" sheetId="1" r:id="rId1"/>
    <sheet name="CRONO" sheetId="2" r:id="rId2"/>
  </sheets>
  <externalReferences>
    <externalReference r:id="rId5"/>
  </externalReferences>
  <definedNames>
    <definedName name="_xlnm.Print_Area" localSheetId="0">'ORCA'!$A$1:$G$62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<sst xmlns="http://schemas.openxmlformats.org/spreadsheetml/2006/main" count="238" uniqueCount="171">
  <si>
    <t>ITEM</t>
  </si>
  <si>
    <t>m²</t>
  </si>
  <si>
    <t>m³</t>
  </si>
  <si>
    <t>ESQUADRIAS</t>
  </si>
  <si>
    <t>Un</t>
  </si>
  <si>
    <t>COBERTURA E PROTEÇÕES</t>
  </si>
  <si>
    <t>LIMPEZA FINAL E ENTREGA DA OBRA</t>
  </si>
  <si>
    <t>DISCRIMINAÇÃO DOS SERVIÇOS</t>
  </si>
  <si>
    <t>UNID</t>
  </si>
  <si>
    <t>QUANT</t>
  </si>
  <si>
    <t xml:space="preserve">PROJETO : </t>
  </si>
  <si>
    <t>LOCAL: :</t>
  </si>
  <si>
    <t>2.1</t>
  </si>
  <si>
    <t>4.1</t>
  </si>
  <si>
    <t>5.1</t>
  </si>
  <si>
    <t>PREFEITURA MUNICIPAL DE TIMBÓ</t>
  </si>
  <si>
    <t xml:space="preserve"> </t>
  </si>
  <si>
    <t>R$</t>
  </si>
  <si>
    <t>6.1</t>
  </si>
  <si>
    <t>1.1</t>
  </si>
  <si>
    <t>PAREDES E PAINÉIS</t>
  </si>
  <si>
    <t>LIMPEZA DA OBRA COM REMOÇÃO DE ENTULHOS (Interna e Externamente)</t>
  </si>
  <si>
    <t>TOTAL DA ETAPA</t>
  </si>
  <si>
    <t>TOTAL GERAL</t>
  </si>
  <si>
    <t>ORÇAMENTO</t>
  </si>
  <si>
    <t>3.2</t>
  </si>
  <si>
    <t>3.3</t>
  </si>
  <si>
    <t>SECRETARIA DE PLANEJAMENTO, TRÂNSITO E MEIO AMBIENTE</t>
  </si>
  <si>
    <t>PREÇO UNIT.MAT</t>
  </si>
  <si>
    <t>C35.25.35.15.005</t>
  </si>
  <si>
    <t>C10.80.10.05.025</t>
  </si>
  <si>
    <t>DEMOLIÇÃO DO MURO SEM REAPROVEITAMENTO</t>
  </si>
  <si>
    <t>C20.05.15.15.010</t>
  </si>
  <si>
    <t>CALÇADA</t>
  </si>
  <si>
    <t>CALÇADA EM CONCRETO ARMADO Fck= 25 Mpa H= 10cm</t>
  </si>
  <si>
    <t>C30.80.10.05.005</t>
  </si>
  <si>
    <t>TRANSPORTE DE ENTULHO (5 km)</t>
  </si>
  <si>
    <t>2.2</t>
  </si>
  <si>
    <t>3.1</t>
  </si>
  <si>
    <t>TEXTURA ACRÍLICA 1 DEMÃO</t>
  </si>
  <si>
    <t>C10.80.10.15.005</t>
  </si>
  <si>
    <t>PINTURA  NAS PAREDES EXTERNAS EM ACRÍLICO SEMI-BRILHO NAS CORES CONFORME MEMORIAL DESCRITIVO E PROJETO ARQUITETÔNICO (2 demão)</t>
  </si>
  <si>
    <t>ALPENDRE METÁLICO COM COBERTURA METÁLICA</t>
  </si>
  <si>
    <t>REVESTIMENTO COM PEDRA MIRACEMA (pedra + argamassa)</t>
  </si>
  <si>
    <t>PORTA DE VIDRO DE ABRIR - 2 FOLHAS DE 10mm (com equipamentos)</t>
  </si>
  <si>
    <t>REMOÇÃO DO MURO E ESQUADRIA</t>
  </si>
  <si>
    <t>C20.05.10.20.015</t>
  </si>
  <si>
    <t>REVESTIMENTO EM ACM INSTALADO (chapa com lâmina 0,3 mm)</t>
  </si>
  <si>
    <t>Decomposição dos valores</t>
  </si>
  <si>
    <t>Revestimento com pedra miracema</t>
  </si>
  <si>
    <t>Valor da pedra R$25,00 m² orçamento Pedra Forte + R$2,00 m² orçamento Materiais de construção Gesner = R$27,00 m²</t>
  </si>
  <si>
    <t>Valor da mão-de-obra R$50,00 Pedreiro e servente por hora, trabalhando 8 horas/dia será executado 6m²</t>
  </si>
  <si>
    <t>R$400,00 / 6m² = R$66,66 m²</t>
  </si>
  <si>
    <t>Revestimento em ACM</t>
  </si>
  <si>
    <t>Orçamento Vidraçaria Olinda = R$ 2002,04</t>
  </si>
  <si>
    <t>Alpendre metálico</t>
  </si>
  <si>
    <t>Orçamento Serralheria Largura = R$ 4.000,00</t>
  </si>
  <si>
    <t>C10.48.05.15.005</t>
  </si>
  <si>
    <t>REQUADRO DA ESQUADRIA E MURO</t>
  </si>
  <si>
    <t>2.3</t>
  </si>
  <si>
    <t>C10.24.50.05.011</t>
  </si>
  <si>
    <t>Porta de Vidro</t>
  </si>
  <si>
    <t>BDI</t>
  </si>
  <si>
    <t>Valor adotado = R$ 66,66 m² + R$ 27,00 m² = R$ 93,66 m²</t>
  </si>
  <si>
    <t>VALOR TOTAL</t>
  </si>
  <si>
    <t>IMPERMEABILIZAÇÃO DA CALÇADA (HIDROFUGANTE A BASE DE SILICONE)</t>
  </si>
  <si>
    <t>C10.93.05.05.007</t>
  </si>
  <si>
    <t>Para a composição dos valores foram utilizados orçamentos de empresas locais e foi utilizado o Catálogo de Referência de Serviços e Custos Volume 2 - 23ª Edição - Dezembro / 2014 (IPPUJ).</t>
  </si>
  <si>
    <t>5.2</t>
  </si>
  <si>
    <t>2.4</t>
  </si>
  <si>
    <t>C30.08.05.05.005</t>
  </si>
  <si>
    <t>ESCARIFICAÇÃO MECÂNICA, CORTE DE CONCRETO 2,0 cm DE PROFUNDIDADE (escada correio)</t>
  </si>
  <si>
    <t>REGULARIZAÇÃO DE BASE P/ PISO C/ ARGAMASSA DE CIMENTO E AREIA, TRAÇO 1:5, ESP.: 2 CM (escada correio)</t>
  </si>
  <si>
    <t>GUARDA-CORPO E CORRIMÃO EM AÇO GALVANIZADO COM PINTURA EPOXI - COR A DEFINIR</t>
  </si>
  <si>
    <t>Orçamento Metalúrgica e Serralheria Fermar Ltda = R$ 3.950,25</t>
  </si>
  <si>
    <t>Gurda-corpo e corrimão</t>
  </si>
  <si>
    <t>3.4</t>
  </si>
  <si>
    <t>SERVIÇOS INCIAIS</t>
  </si>
  <si>
    <t>3.5</t>
  </si>
  <si>
    <t>4.2</t>
  </si>
  <si>
    <t>4.3</t>
  </si>
  <si>
    <t>4.4</t>
  </si>
  <si>
    <t>7.1</t>
  </si>
  <si>
    <t>PLACA DE OBRA</t>
  </si>
  <si>
    <t>C10.08.05.20.001</t>
  </si>
  <si>
    <t>REFORMA PFREFEITURA</t>
  </si>
  <si>
    <t>CRONOGRAMA FISICO E FINANCEIRO</t>
  </si>
  <si>
    <t>ETAPAS</t>
  </si>
  <si>
    <t>VALOR</t>
  </si>
  <si>
    <t>%</t>
  </si>
  <si>
    <t>1º MÊS</t>
  </si>
  <si>
    <t>2º MÊS</t>
  </si>
  <si>
    <t>TOTAL</t>
  </si>
  <si>
    <t>30 DIAS</t>
  </si>
  <si>
    <t>60 DIAS</t>
  </si>
  <si>
    <t>% PARCIAL</t>
  </si>
  <si>
    <t>VALOR ACUM. PARCIAL</t>
  </si>
  <si>
    <t>VALOR ACUM. GLOBAL</t>
  </si>
  <si>
    <t>Av. Getúlio Vargas, 700, Centro, Timbó-SC</t>
  </si>
  <si>
    <t>C20.05.15.10.005</t>
  </si>
  <si>
    <t>DEMOLIÇÃO DA CALÇADA</t>
  </si>
  <si>
    <t>DRENAGEM PLUVIAL</t>
  </si>
  <si>
    <t>8.1</t>
  </si>
  <si>
    <t>7.2</t>
  </si>
  <si>
    <t>TUBO PVC P/DESCIDA DE AP - 100 MM</t>
  </si>
  <si>
    <t>m</t>
  </si>
  <si>
    <t>C16.05.15.10.020</t>
  </si>
  <si>
    <t>JOELHO DE PVC 90° = 100 MM</t>
  </si>
  <si>
    <t>C16.25.10.28.020</t>
  </si>
  <si>
    <t>ÁREA TOTAL = 1.083,00 m²</t>
  </si>
  <si>
    <t>TE PVC 100 mm</t>
  </si>
  <si>
    <t>5.3</t>
  </si>
  <si>
    <t>C16.25.10.76.005</t>
  </si>
  <si>
    <t>CALHA DE ALUMÍNIO 0,7 mm</t>
  </si>
  <si>
    <t>C16.40.05.05.015</t>
  </si>
  <si>
    <t>3.6</t>
  </si>
  <si>
    <t>C16.25.10.08.020</t>
  </si>
  <si>
    <t>CURVA PVC 90º 100mm</t>
  </si>
  <si>
    <t>C16.25.05.84.005</t>
  </si>
  <si>
    <t>INSTALAÇÕES HIDRÁULICAS</t>
  </si>
  <si>
    <t>8.2</t>
  </si>
  <si>
    <t>9.1</t>
  </si>
  <si>
    <t>PONTOS DE ÁGUA ( RELOCAÇÃO DA ENTRADA DE ÁGUA E PONTO P/ TANQUE)</t>
  </si>
  <si>
    <t>C16.10.05.66.015</t>
  </si>
  <si>
    <t xml:space="preserve">REGISTRO DE GAVETA COM CANOPLA METÁLICA CROMADA (25 mm)  </t>
  </si>
  <si>
    <t>Total:</t>
  </si>
  <si>
    <t>I05.35.15.10.005</t>
  </si>
  <si>
    <t>Tanque</t>
  </si>
  <si>
    <t>Tijolo maciço com material R$ 1,10 x 30 tijolos</t>
  </si>
  <si>
    <t>C10.48.05.10.015</t>
  </si>
  <si>
    <t>Reboco espessura de 2 cm R$ 26,43m² x 0,65m²</t>
  </si>
  <si>
    <t>RALO SIFONADO PVC COLÍNDRICO 100 x 40 mm C/GRELHA REDONDA BRANCA</t>
  </si>
  <si>
    <t xml:space="preserve">Custo da hora do servente = R$15,00 e tempo gasto = 8,00 hrs </t>
  </si>
  <si>
    <t>TANQUE</t>
  </si>
  <si>
    <t>PONTO P/ LIGAR ESGOTO DO RALO (acessórios, tubos e conexões)</t>
  </si>
  <si>
    <t>Pastilheiro</t>
  </si>
  <si>
    <t>Servente</t>
  </si>
  <si>
    <t>Pastilha de porcelana (25 x 25 mm)</t>
  </si>
  <si>
    <t>Argamassa pré-fabricada de cimento colante p/ assentamento e rejunte</t>
  </si>
  <si>
    <t>h</t>
  </si>
  <si>
    <t>kg</t>
  </si>
  <si>
    <t>Total</t>
  </si>
  <si>
    <t>I05.20.05.10.030</t>
  </si>
  <si>
    <t>PASTILHA DE PORCELANA (25 x 25 mm)</t>
  </si>
  <si>
    <t>Composição TCPO 13 ª Edição</t>
  </si>
  <si>
    <t>Custo da hora do pedreiro = R$20,00 e tempo gasto = 8,00 hrs</t>
  </si>
  <si>
    <t>4.5</t>
  </si>
  <si>
    <t>4.6</t>
  </si>
  <si>
    <t>REMOÇÃO DE ESQUADRIA - porta de vidro e toldo de ar condicionado</t>
  </si>
  <si>
    <t>C10.32.05.20.005</t>
  </si>
  <si>
    <t>Chapisco, traço 1:3 espessura de 5 mm incluíndo requadros</t>
  </si>
  <si>
    <t>C10.48.05.05.005</t>
  </si>
  <si>
    <t>Reboco espessura de 2 cm</t>
  </si>
  <si>
    <t>Alvenaria de tijolo 6 furos (tampar os furos existentes do ar condicionado)</t>
  </si>
  <si>
    <t>5.4</t>
  </si>
  <si>
    <t>5.5</t>
  </si>
  <si>
    <t>5.6</t>
  </si>
  <si>
    <t>4.7</t>
  </si>
  <si>
    <t>4.8</t>
  </si>
  <si>
    <t>4.9</t>
  </si>
  <si>
    <t>C10.80.15.05.010</t>
  </si>
  <si>
    <t>PINTURA NAS JANELAS EM ESMALTE SINTÉTICO NAS CORES CONFORME MEMORIAL DESCRITIVO ( 2 demão)</t>
  </si>
  <si>
    <t>8.3</t>
  </si>
  <si>
    <t>VIDRO PARA JANELAS</t>
  </si>
  <si>
    <t>C10.74.05.15.005</t>
  </si>
  <si>
    <t>unidade</t>
  </si>
  <si>
    <t>Janelas</t>
  </si>
  <si>
    <t xml:space="preserve">TOTAL = </t>
  </si>
  <si>
    <t>com + 20 %</t>
  </si>
  <si>
    <t>6.2</t>
  </si>
  <si>
    <t>Orçamento Serralheria Largura = R$ 28.000,00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</si>
</sst>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&quot;R$&quot;\ 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171" fontId="5" fillId="0" borderId="0" xfId="61" applyFont="1" applyBorder="1" applyAlignment="1">
      <alignment horizontal="left"/>
    </xf>
    <xf numFmtId="171" fontId="8" fillId="0" borderId="0" xfId="61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8" fillId="0" borderId="0" xfId="6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171" fontId="3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3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3" fillId="0" borderId="0" xfId="61" applyFont="1" applyFill="1" applyBorder="1" applyAlignment="1">
      <alignment/>
    </xf>
    <xf numFmtId="171" fontId="7" fillId="0" borderId="11" xfId="61" applyFont="1" applyFill="1" applyBorder="1" applyAlignment="1">
      <alignment horizontal="center"/>
    </xf>
    <xf numFmtId="0" fontId="9" fillId="0" borderId="0" xfId="0" applyFont="1" applyAlignment="1">
      <alignment/>
    </xf>
    <xf numFmtId="171" fontId="10" fillId="0" borderId="0" xfId="61" applyFont="1" applyFill="1" applyBorder="1" applyAlignment="1">
      <alignment horizontal="center"/>
    </xf>
    <xf numFmtId="171" fontId="3" fillId="0" borderId="0" xfId="6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1" fontId="3" fillId="0" borderId="12" xfId="6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justify" vertical="justify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 vertical="justify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vertical="justify"/>
    </xf>
    <xf numFmtId="171" fontId="4" fillId="0" borderId="12" xfId="61" applyFont="1" applyBorder="1" applyAlignment="1">
      <alignment/>
    </xf>
    <xf numFmtId="171" fontId="3" fillId="0" borderId="12" xfId="6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justify"/>
    </xf>
    <xf numFmtId="171" fontId="3" fillId="34" borderId="12" xfId="61" applyFont="1" applyFill="1" applyBorder="1" applyAlignment="1">
      <alignment/>
    </xf>
    <xf numFmtId="171" fontId="4" fillId="34" borderId="12" xfId="61" applyFont="1" applyFill="1" applyBorder="1" applyAlignment="1">
      <alignment/>
    </xf>
    <xf numFmtId="171" fontId="3" fillId="0" borderId="13" xfId="6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8" fillId="0" borderId="0" xfId="61" applyFont="1" applyFill="1" applyBorder="1" applyAlignment="1">
      <alignment horizontal="right"/>
    </xf>
    <xf numFmtId="171" fontId="7" fillId="0" borderId="14" xfId="61" applyFont="1" applyFill="1" applyBorder="1" applyAlignment="1">
      <alignment horizontal="center"/>
    </xf>
    <xf numFmtId="171" fontId="3" fillId="0" borderId="14" xfId="61" applyFont="1" applyFill="1" applyBorder="1" applyAlignment="1">
      <alignment horizontal="center"/>
    </xf>
    <xf numFmtId="171" fontId="0" fillId="0" borderId="12" xfId="61" applyFont="1" applyFill="1" applyBorder="1" applyAlignment="1">
      <alignment/>
    </xf>
    <xf numFmtId="171" fontId="0" fillId="0" borderId="12" xfId="61" applyFont="1" applyFill="1" applyBorder="1" applyAlignment="1">
      <alignment horizontal="center"/>
    </xf>
    <xf numFmtId="171" fontId="0" fillId="0" borderId="0" xfId="61" applyFont="1" applyFill="1" applyAlignment="1">
      <alignment/>
    </xf>
    <xf numFmtId="171" fontId="3" fillId="19" borderId="12" xfId="61" applyFont="1" applyFill="1" applyBorder="1" applyAlignment="1">
      <alignment/>
    </xf>
    <xf numFmtId="0" fontId="2" fillId="0" borderId="12" xfId="0" applyFont="1" applyBorder="1" applyAlignment="1">
      <alignment horizontal="justify" vertical="justify"/>
    </xf>
    <xf numFmtId="171" fontId="4" fillId="0" borderId="12" xfId="6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justify" wrapText="1"/>
    </xf>
    <xf numFmtId="171" fontId="56" fillId="0" borderId="0" xfId="61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71" fontId="8" fillId="0" borderId="0" xfId="61" applyFont="1" applyFill="1" applyBorder="1" applyAlignment="1">
      <alignment horizontal="left"/>
    </xf>
    <xf numFmtId="171" fontId="3" fillId="35" borderId="0" xfId="61" applyNumberFormat="1" applyFont="1" applyFill="1" applyBorder="1" applyAlignment="1">
      <alignment/>
    </xf>
    <xf numFmtId="0" fontId="3" fillId="35" borderId="12" xfId="0" applyFont="1" applyFill="1" applyBorder="1" applyAlignment="1">
      <alignment horizontal="justify" vertical="justify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 vertical="justify"/>
    </xf>
    <xf numFmtId="0" fontId="3" fillId="0" borderId="0" xfId="0" applyFont="1" applyFill="1" applyBorder="1" applyAlignment="1">
      <alignment/>
    </xf>
    <xf numFmtId="171" fontId="0" fillId="0" borderId="0" xfId="61" applyFont="1" applyFill="1" applyAlignment="1">
      <alignment horizontal="right"/>
    </xf>
    <xf numFmtId="9" fontId="0" fillId="0" borderId="0" xfId="5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" fontId="58" fillId="0" borderId="0" xfId="61" applyNumberFormat="1" applyFont="1" applyAlignment="1">
      <alignment horizontal="left"/>
    </xf>
    <xf numFmtId="0" fontId="3" fillId="0" borderId="12" xfId="0" applyFont="1" applyFill="1" applyBorder="1" applyAlignment="1">
      <alignment horizontal="justify" vertical="justify"/>
    </xf>
    <xf numFmtId="171" fontId="3" fillId="35" borderId="0" xfId="61" applyNumberFormat="1" applyFont="1" applyFill="1" applyBorder="1" applyAlignment="1">
      <alignment/>
    </xf>
    <xf numFmtId="171" fontId="3" fillId="0" borderId="0" xfId="61" applyNumberFormat="1" applyFont="1" applyFill="1" applyBorder="1" applyAlignment="1">
      <alignment/>
    </xf>
    <xf numFmtId="172" fontId="12" fillId="0" borderId="0" xfId="47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9" fontId="14" fillId="0" borderId="0" xfId="50" applyFont="1" applyAlignment="1">
      <alignment horizontal="center"/>
    </xf>
    <xf numFmtId="0" fontId="0" fillId="0" borderId="0" xfId="0" applyFont="1" applyAlignment="1">
      <alignment/>
    </xf>
    <xf numFmtId="9" fontId="0" fillId="0" borderId="0" xfId="50" applyFont="1" applyAlignment="1">
      <alignment horizontal="center"/>
    </xf>
    <xf numFmtId="0" fontId="14" fillId="0" borderId="0" xfId="0" applyFont="1" applyAlignment="1">
      <alignment horizontal="right"/>
    </xf>
    <xf numFmtId="172" fontId="15" fillId="0" borderId="15" xfId="47" applyFont="1" applyBorder="1" applyAlignment="1">
      <alignment/>
    </xf>
    <xf numFmtId="172" fontId="12" fillId="0" borderId="16" xfId="47" applyFont="1" applyBorder="1" applyAlignment="1">
      <alignment/>
    </xf>
    <xf numFmtId="0" fontId="14" fillId="0" borderId="16" xfId="0" applyFont="1" applyBorder="1" applyAlignment="1">
      <alignment/>
    </xf>
    <xf numFmtId="172" fontId="16" fillId="0" borderId="16" xfId="47" applyFont="1" applyBorder="1" applyAlignment="1">
      <alignment/>
    </xf>
    <xf numFmtId="9" fontId="14" fillId="0" borderId="16" xfId="50" applyFont="1" applyBorder="1" applyAlignment="1">
      <alignment horizontal="center"/>
    </xf>
    <xf numFmtId="0" fontId="0" fillId="0" borderId="16" xfId="0" applyFont="1" applyBorder="1" applyAlignment="1">
      <alignment/>
    </xf>
    <xf numFmtId="9" fontId="0" fillId="0" borderId="16" xfId="50" applyFont="1" applyBorder="1" applyAlignment="1">
      <alignment horizontal="center"/>
    </xf>
    <xf numFmtId="0" fontId="0" fillId="0" borderId="17" xfId="0" applyFont="1" applyBorder="1" applyAlignment="1">
      <alignment/>
    </xf>
    <xf numFmtId="172" fontId="15" fillId="0" borderId="18" xfId="47" applyFont="1" applyBorder="1" applyAlignment="1">
      <alignment/>
    </xf>
    <xf numFmtId="172" fontId="17" fillId="0" borderId="19" xfId="47" applyFont="1" applyBorder="1" applyAlignment="1">
      <alignment/>
    </xf>
    <xf numFmtId="0" fontId="14" fillId="0" borderId="19" xfId="0" applyFont="1" applyBorder="1" applyAlignment="1">
      <alignment/>
    </xf>
    <xf numFmtId="172" fontId="16" fillId="0" borderId="19" xfId="47" applyFont="1" applyBorder="1" applyAlignment="1">
      <alignment/>
    </xf>
    <xf numFmtId="172" fontId="18" fillId="0" borderId="19" xfId="47" applyFont="1" applyBorder="1" applyAlignment="1">
      <alignment/>
    </xf>
    <xf numFmtId="9" fontId="14" fillId="0" borderId="19" xfId="50" applyFont="1" applyBorder="1" applyAlignment="1">
      <alignment horizontal="center"/>
    </xf>
    <xf numFmtId="0" fontId="0" fillId="0" borderId="19" xfId="0" applyFont="1" applyBorder="1" applyAlignment="1">
      <alignment/>
    </xf>
    <xf numFmtId="9" fontId="0" fillId="0" borderId="19" xfId="50" applyFont="1" applyBorder="1" applyAlignment="1">
      <alignment horizontal="center"/>
    </xf>
    <xf numFmtId="0" fontId="0" fillId="0" borderId="20" xfId="0" applyFon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3" fontId="18" fillId="0" borderId="21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9" fontId="18" fillId="0" borderId="22" xfId="50" applyFont="1" applyFill="1" applyBorder="1" applyAlignment="1">
      <alignment horizontal="center"/>
    </xf>
    <xf numFmtId="173" fontId="18" fillId="0" borderId="23" xfId="0" applyNumberFormat="1" applyFont="1" applyFill="1" applyBorder="1" applyAlignment="1">
      <alignment horizontal="center"/>
    </xf>
    <xf numFmtId="0" fontId="16" fillId="0" borderId="24" xfId="47" applyNumberFormat="1" applyFont="1" applyFill="1" applyBorder="1" applyAlignment="1">
      <alignment horizontal="center"/>
    </xf>
    <xf numFmtId="172" fontId="16" fillId="0" borderId="25" xfId="47" applyFont="1" applyFill="1" applyBorder="1" applyAlignment="1">
      <alignment/>
    </xf>
    <xf numFmtId="172" fontId="16" fillId="0" borderId="26" xfId="47" applyFont="1" applyBorder="1" applyAlignment="1">
      <alignment/>
    </xf>
    <xf numFmtId="10" fontId="16" fillId="0" borderId="27" xfId="50" applyNumberFormat="1" applyFont="1" applyBorder="1" applyAlignment="1">
      <alignment horizontal="right"/>
    </xf>
    <xf numFmtId="171" fontId="16" fillId="0" borderId="28" xfId="61" applyFont="1" applyBorder="1" applyAlignment="1">
      <alignment horizontal="center"/>
    </xf>
    <xf numFmtId="9" fontId="16" fillId="0" borderId="27" xfId="50" applyFont="1" applyBorder="1" applyAlignment="1">
      <alignment horizontal="center"/>
    </xf>
    <xf numFmtId="171" fontId="3" fillId="0" borderId="29" xfId="0" applyNumberFormat="1" applyFont="1" applyBorder="1" applyAlignment="1">
      <alignment/>
    </xf>
    <xf numFmtId="9" fontId="3" fillId="0" borderId="30" xfId="0" applyNumberFormat="1" applyFont="1" applyBorder="1" applyAlignment="1">
      <alignment/>
    </xf>
    <xf numFmtId="0" fontId="16" fillId="0" borderId="28" xfId="47" applyNumberFormat="1" applyFont="1" applyBorder="1" applyAlignment="1">
      <alignment horizontal="center"/>
    </xf>
    <xf numFmtId="172" fontId="16" fillId="0" borderId="31" xfId="47" applyFont="1" applyBorder="1" applyAlignment="1">
      <alignment/>
    </xf>
    <xf numFmtId="0" fontId="18" fillId="34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right"/>
    </xf>
    <xf numFmtId="172" fontId="12" fillId="34" borderId="12" xfId="47" applyFont="1" applyFill="1" applyBorder="1" applyAlignment="1">
      <alignment/>
    </xf>
    <xf numFmtId="9" fontId="12" fillId="34" borderId="12" xfId="50" applyFont="1" applyFill="1" applyBorder="1" applyAlignment="1">
      <alignment/>
    </xf>
    <xf numFmtId="171" fontId="16" fillId="34" borderId="12" xfId="61" applyFont="1" applyFill="1" applyBorder="1" applyAlignment="1">
      <alignment horizontal="center"/>
    </xf>
    <xf numFmtId="9" fontId="16" fillId="34" borderId="12" xfId="50" applyFont="1" applyFill="1" applyBorder="1" applyAlignment="1">
      <alignment horizontal="center"/>
    </xf>
    <xf numFmtId="171" fontId="4" fillId="34" borderId="12" xfId="0" applyNumberFormat="1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172" fontId="18" fillId="0" borderId="12" xfId="47" applyFont="1" applyBorder="1" applyAlignment="1">
      <alignment/>
    </xf>
    <xf numFmtId="10" fontId="18" fillId="0" borderId="12" xfId="50" applyNumberFormat="1" applyFont="1" applyBorder="1" applyAlignment="1">
      <alignment horizontal="center"/>
    </xf>
    <xf numFmtId="171" fontId="16" fillId="0" borderId="12" xfId="61" applyFont="1" applyBorder="1" applyAlignment="1">
      <alignment/>
    </xf>
    <xf numFmtId="9" fontId="16" fillId="0" borderId="12" xfId="50" applyFont="1" applyBorder="1" applyAlignment="1">
      <alignment horizontal="center"/>
    </xf>
    <xf numFmtId="9" fontId="16" fillId="0" borderId="12" xfId="50" applyFont="1" applyBorder="1" applyAlignment="1">
      <alignment/>
    </xf>
    <xf numFmtId="0" fontId="2" fillId="0" borderId="12" xfId="0" applyFont="1" applyBorder="1" applyAlignment="1">
      <alignment/>
    </xf>
    <xf numFmtId="171" fontId="16" fillId="0" borderId="12" xfId="61" applyFont="1" applyBorder="1" applyAlignment="1">
      <alignment horizontal="center"/>
    </xf>
    <xf numFmtId="171" fontId="3" fillId="0" borderId="12" xfId="0" applyNumberFormat="1" applyFont="1" applyBorder="1" applyAlignment="1">
      <alignment/>
    </xf>
    <xf numFmtId="171" fontId="18" fillId="0" borderId="12" xfId="6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71" fontId="3" fillId="35" borderId="12" xfId="6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0" borderId="12" xfId="0" applyFont="1" applyFill="1" applyBorder="1" applyAlignment="1">
      <alignment horizontal="left" vertical="justify"/>
    </xf>
    <xf numFmtId="0" fontId="16" fillId="0" borderId="10" xfId="47" applyNumberFormat="1" applyFont="1" applyBorder="1" applyAlignment="1">
      <alignment horizontal="center"/>
    </xf>
    <xf numFmtId="172" fontId="16" fillId="0" borderId="0" xfId="47" applyFont="1" applyBorder="1" applyAlignment="1">
      <alignment/>
    </xf>
    <xf numFmtId="9" fontId="16" fillId="0" borderId="32" xfId="50" applyFont="1" applyBorder="1" applyAlignment="1">
      <alignment horizontal="center"/>
    </xf>
    <xf numFmtId="9" fontId="3" fillId="0" borderId="32" xfId="0" applyNumberFormat="1" applyFont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1" fontId="3" fillId="0" borderId="0" xfId="6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justify"/>
    </xf>
    <xf numFmtId="171" fontId="0" fillId="0" borderId="0" xfId="61" applyFont="1" applyFill="1" applyBorder="1" applyAlignment="1">
      <alignment/>
    </xf>
    <xf numFmtId="0" fontId="3" fillId="0" borderId="0" xfId="61" applyNumberFormat="1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171" fontId="4" fillId="0" borderId="0" xfId="61" applyFont="1" applyFill="1" applyBorder="1" applyAlignment="1">
      <alignment horizontal="right"/>
    </xf>
    <xf numFmtId="171" fontId="4" fillId="0" borderId="0" xfId="61" applyFont="1" applyFill="1" applyBorder="1" applyAlignment="1">
      <alignment/>
    </xf>
    <xf numFmtId="0" fontId="3" fillId="0" borderId="0" xfId="0" applyFont="1" applyFill="1" applyAlignment="1">
      <alignment horizontal="center"/>
    </xf>
    <xf numFmtId="44" fontId="3" fillId="0" borderId="0" xfId="45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4" fillId="0" borderId="0" xfId="61" applyFont="1" applyBorder="1" applyAlignment="1">
      <alignment/>
    </xf>
    <xf numFmtId="171" fontId="3" fillId="35" borderId="12" xfId="61" applyFont="1" applyFill="1" applyBorder="1" applyAlignment="1">
      <alignment/>
    </xf>
    <xf numFmtId="171" fontId="3" fillId="0" borderId="0" xfId="61" applyNumberFormat="1" applyFont="1" applyBorder="1" applyAlignment="1">
      <alignment horizontal="center"/>
    </xf>
    <xf numFmtId="171" fontId="3" fillId="0" borderId="0" xfId="61" applyFont="1" applyBorder="1" applyAlignment="1">
      <alignment horizontal="center"/>
    </xf>
    <xf numFmtId="171" fontId="0" fillId="0" borderId="0" xfId="61" applyFont="1" applyBorder="1" applyAlignment="1">
      <alignment horizontal="center"/>
    </xf>
    <xf numFmtId="171" fontId="0" fillId="0" borderId="0" xfId="6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3" fillId="0" borderId="0" xfId="61" applyFont="1" applyFill="1" applyAlignment="1">
      <alignment horizontal="center"/>
    </xf>
    <xf numFmtId="171" fontId="3" fillId="35" borderId="0" xfId="6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171" fontId="8" fillId="0" borderId="32" xfId="61" applyFont="1" applyBorder="1" applyAlignment="1">
      <alignment horizontal="left"/>
    </xf>
    <xf numFmtId="171" fontId="8" fillId="0" borderId="32" xfId="6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171" fontId="8" fillId="0" borderId="19" xfId="61" applyFont="1" applyFill="1" applyBorder="1" applyAlignment="1">
      <alignment horizontal="right"/>
    </xf>
    <xf numFmtId="171" fontId="8" fillId="0" borderId="20" xfId="61" applyFont="1" applyBorder="1" applyAlignment="1">
      <alignment horizontal="right"/>
    </xf>
    <xf numFmtId="171" fontId="3" fillId="0" borderId="0" xfId="6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1" fontId="3" fillId="0" borderId="12" xfId="61" applyFont="1" applyFill="1" applyBorder="1" applyAlignment="1">
      <alignment horizontal="center" vertical="center"/>
    </xf>
    <xf numFmtId="171" fontId="3" fillId="0" borderId="0" xfId="6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4" fillId="0" borderId="0" xfId="45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DELEGACIA\Or&#231;amento\Or&#231;am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"/>
      <sheetName val="CFF"/>
    </sheetNames>
    <sheetDataSet>
      <sheetData sheetId="0">
        <row r="1">
          <cell r="A1" t="str">
            <v>PREFEITURA MUNICIPAL DE TIMBÓ</v>
          </cell>
        </row>
        <row r="2">
          <cell r="A2" t="str">
            <v>SECRETARIA DE PLANEJAMENTO, TRÂNSITO E MEIO AMBIENTE</v>
          </cell>
        </row>
        <row r="5">
          <cell r="A5" t="str">
            <v>PROJETO : </v>
          </cell>
        </row>
        <row r="6">
          <cell r="A6" t="str">
            <v>LOCAL: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5"/>
  <sheetViews>
    <sheetView showGridLines="0" zoomScaleSheetLayoutView="100" workbookViewId="0" topLeftCell="A1">
      <selection activeCell="E10" sqref="E10"/>
    </sheetView>
  </sheetViews>
  <sheetFormatPr defaultColWidth="11.421875" defaultRowHeight="12.75"/>
  <cols>
    <col min="1" max="1" width="4.140625" style="4" customWidth="1"/>
    <col min="2" max="2" width="64.140625" style="3" customWidth="1"/>
    <col min="3" max="3" width="3.7109375" style="4" customWidth="1"/>
    <col min="4" max="4" width="8.28125" style="49" customWidth="1"/>
    <col min="5" max="6" width="10.7109375" style="49" customWidth="1"/>
    <col min="7" max="7" width="10.57421875" style="5" bestFit="1" customWidth="1"/>
    <col min="8" max="8" width="17.421875" style="3" customWidth="1"/>
    <col min="9" max="9" width="13.7109375" style="3" bestFit="1" customWidth="1"/>
    <col min="10" max="11" width="11.421875" style="3" customWidth="1"/>
    <col min="12" max="12" width="10.140625" style="5" customWidth="1"/>
    <col min="13" max="16384" width="11.421875" style="3" customWidth="1"/>
  </cols>
  <sheetData>
    <row r="1" spans="1:9" ht="15.75">
      <c r="A1" s="2" t="s">
        <v>15</v>
      </c>
      <c r="E1" s="76" t="s">
        <v>62</v>
      </c>
      <c r="F1" s="77">
        <v>0.25</v>
      </c>
      <c r="I1" s="23"/>
    </row>
    <row r="2" spans="1:7" ht="12.75">
      <c r="A2" s="6" t="s">
        <v>27</v>
      </c>
      <c r="G2" s="82">
        <v>1.25</v>
      </c>
    </row>
    <row r="3" spans="1:13" ht="12.75">
      <c r="A3" s="7"/>
      <c r="B3" s="8"/>
      <c r="C3" s="7"/>
      <c r="D3" s="50"/>
      <c r="E3" s="50"/>
      <c r="F3" s="50"/>
      <c r="G3" s="9"/>
      <c r="K3" s="8"/>
      <c r="L3" s="9"/>
      <c r="M3" s="8"/>
    </row>
    <row r="4" spans="1:13" ht="12.75">
      <c r="A4" s="200" t="s">
        <v>24</v>
      </c>
      <c r="B4" s="201"/>
      <c r="C4" s="201"/>
      <c r="D4" s="201"/>
      <c r="E4" s="201"/>
      <c r="F4" s="201"/>
      <c r="G4" s="202"/>
      <c r="I4" s="8"/>
      <c r="J4" s="9"/>
      <c r="K4" s="8"/>
      <c r="L4" s="8"/>
      <c r="M4" s="8"/>
    </row>
    <row r="5" spans="1:13" ht="12.75">
      <c r="A5" s="12" t="s">
        <v>10</v>
      </c>
      <c r="B5" s="66" t="s">
        <v>85</v>
      </c>
      <c r="C5" s="7"/>
      <c r="D5" s="67"/>
      <c r="E5" s="67"/>
      <c r="F5" s="67"/>
      <c r="G5" s="186"/>
      <c r="I5" s="10"/>
      <c r="J5" s="9"/>
      <c r="K5" s="8"/>
      <c r="L5" s="11"/>
      <c r="M5" s="8"/>
    </row>
    <row r="6" spans="1:13" ht="12.75">
      <c r="A6" s="12" t="s">
        <v>11</v>
      </c>
      <c r="B6" s="13" t="s">
        <v>98</v>
      </c>
      <c r="C6" s="7"/>
      <c r="D6" s="51"/>
      <c r="E6" s="51"/>
      <c r="F6" s="51"/>
      <c r="G6" s="187"/>
      <c r="I6" s="8"/>
      <c r="J6" s="8"/>
      <c r="K6" s="8"/>
      <c r="L6" s="14"/>
      <c r="M6" s="8"/>
    </row>
    <row r="7" spans="1:12" ht="12.75">
      <c r="A7" s="188" t="s">
        <v>109</v>
      </c>
      <c r="B7" s="189"/>
      <c r="C7" s="190"/>
      <c r="D7" s="191"/>
      <c r="E7" s="191"/>
      <c r="F7" s="191"/>
      <c r="G7" s="192"/>
      <c r="I7" s="8"/>
      <c r="J7" s="8"/>
      <c r="K7" s="8"/>
      <c r="L7" s="14"/>
    </row>
    <row r="8" spans="1:12" ht="12.75" customHeight="1">
      <c r="A8" s="194" t="s">
        <v>0</v>
      </c>
      <c r="B8" s="194" t="s">
        <v>7</v>
      </c>
      <c r="C8" s="194" t="s">
        <v>8</v>
      </c>
      <c r="D8" s="196" t="s">
        <v>9</v>
      </c>
      <c r="E8" s="52" t="s">
        <v>28</v>
      </c>
      <c r="F8" s="52" t="s">
        <v>28</v>
      </c>
      <c r="G8" s="22" t="s">
        <v>64</v>
      </c>
      <c r="H8" s="72"/>
      <c r="I8" s="8"/>
      <c r="J8" s="8"/>
      <c r="K8" s="8"/>
      <c r="L8" s="193"/>
    </row>
    <row r="9" spans="1:12" ht="12.75">
      <c r="A9" s="194"/>
      <c r="B9" s="195"/>
      <c r="C9" s="194"/>
      <c r="D9" s="196"/>
      <c r="E9" s="53" t="s">
        <v>17</v>
      </c>
      <c r="F9" s="53" t="s">
        <v>17</v>
      </c>
      <c r="G9" s="47" t="s">
        <v>17</v>
      </c>
      <c r="H9" s="72"/>
      <c r="I9" s="8"/>
      <c r="J9" s="8"/>
      <c r="K9" s="8"/>
      <c r="L9" s="193"/>
    </row>
    <row r="10" spans="1:12" s="17" customFormat="1" ht="12.75" customHeight="1">
      <c r="A10" s="32">
        <v>1</v>
      </c>
      <c r="B10" s="58" t="s">
        <v>77</v>
      </c>
      <c r="C10" s="34"/>
      <c r="D10" s="55"/>
      <c r="E10" s="31"/>
      <c r="F10" s="31"/>
      <c r="G10" s="31"/>
      <c r="H10" s="71"/>
      <c r="I10" s="16"/>
      <c r="J10" s="15"/>
      <c r="K10" s="18"/>
      <c r="L10" s="16"/>
    </row>
    <row r="11" spans="1:12" s="17" customFormat="1" ht="12.75">
      <c r="A11" s="35" t="s">
        <v>19</v>
      </c>
      <c r="B11" s="36" t="s">
        <v>83</v>
      </c>
      <c r="C11" s="35" t="s">
        <v>2</v>
      </c>
      <c r="D11" s="31">
        <v>4.5</v>
      </c>
      <c r="E11" s="31">
        <v>204.9</v>
      </c>
      <c r="F11" s="31">
        <f>ROUND(E11*$G$2,2)</f>
        <v>256.13</v>
      </c>
      <c r="G11" s="31">
        <f>ROUND(D11*F11,2)</f>
        <v>1152.59</v>
      </c>
      <c r="H11" s="71" t="s">
        <v>84</v>
      </c>
      <c r="I11" s="16"/>
      <c r="J11" s="15"/>
      <c r="K11" s="18"/>
      <c r="L11" s="16"/>
    </row>
    <row r="12" spans="1:14" s="17" customFormat="1" ht="12.75">
      <c r="A12" s="37"/>
      <c r="B12" s="38" t="s">
        <v>22</v>
      </c>
      <c r="C12" s="37"/>
      <c r="D12" s="55"/>
      <c r="E12" s="31"/>
      <c r="F12" s="31"/>
      <c r="G12" s="59">
        <f>SUM(G11:G11)</f>
        <v>1152.59</v>
      </c>
      <c r="H12" s="71"/>
      <c r="I12" s="16"/>
      <c r="J12" s="15"/>
      <c r="K12" s="18"/>
      <c r="L12" s="197" t="s">
        <v>166</v>
      </c>
      <c r="M12" s="197"/>
      <c r="N12" s="197"/>
    </row>
    <row r="13" spans="1:14" s="17" customFormat="1" ht="12.75" customHeight="1">
      <c r="A13" s="32">
        <v>2</v>
      </c>
      <c r="B13" s="58" t="s">
        <v>45</v>
      </c>
      <c r="C13" s="34"/>
      <c r="D13" s="55"/>
      <c r="E13" s="31"/>
      <c r="F13" s="31"/>
      <c r="G13" s="31"/>
      <c r="H13" s="71"/>
      <c r="I13" s="16"/>
      <c r="J13" s="15"/>
      <c r="K13" s="18"/>
      <c r="L13" s="175" t="s">
        <v>1</v>
      </c>
      <c r="M13" s="170" t="s">
        <v>165</v>
      </c>
      <c r="N13" s="170" t="s">
        <v>141</v>
      </c>
    </row>
    <row r="14" spans="1:14" s="17" customFormat="1" ht="12.75">
      <c r="A14" s="35" t="s">
        <v>12</v>
      </c>
      <c r="B14" s="36" t="s">
        <v>31</v>
      </c>
      <c r="C14" s="35" t="s">
        <v>2</v>
      </c>
      <c r="D14" s="31">
        <v>1.5</v>
      </c>
      <c r="E14" s="31">
        <v>32.08</v>
      </c>
      <c r="F14" s="31">
        <f>ROUND(E14*$G$2,2)</f>
        <v>40.1</v>
      </c>
      <c r="G14" s="31">
        <f>ROUND(D14*F14,2)</f>
        <v>60.15</v>
      </c>
      <c r="H14" s="71" t="s">
        <v>32</v>
      </c>
      <c r="I14" s="16"/>
      <c r="J14" s="15"/>
      <c r="K14" s="18"/>
      <c r="L14" s="176">
        <v>2</v>
      </c>
      <c r="M14" s="180">
        <v>12</v>
      </c>
      <c r="N14" s="180">
        <f>L14*M14</f>
        <v>24</v>
      </c>
    </row>
    <row r="15" spans="1:14" s="17" customFormat="1" ht="12.75">
      <c r="A15" s="35" t="s">
        <v>37</v>
      </c>
      <c r="B15" s="36" t="s">
        <v>148</v>
      </c>
      <c r="C15" s="35" t="s">
        <v>1</v>
      </c>
      <c r="D15" s="31">
        <f>11.9+3.25</f>
        <v>15.15</v>
      </c>
      <c r="E15" s="31">
        <v>5.35</v>
      </c>
      <c r="F15" s="31">
        <f>ROUND(E15*$G$2,2)</f>
        <v>6.69</v>
      </c>
      <c r="G15" s="31">
        <f>ROUND(D15*F15,2)</f>
        <v>101.35</v>
      </c>
      <c r="H15" s="71" t="s">
        <v>46</v>
      </c>
      <c r="I15" s="16"/>
      <c r="J15" s="15"/>
      <c r="K15" s="18"/>
      <c r="L15" s="176">
        <v>9</v>
      </c>
      <c r="M15" s="180">
        <v>2</v>
      </c>
      <c r="N15" s="180">
        <f aca="true" t="shared" si="0" ref="N15:N24">L15*M15</f>
        <v>18</v>
      </c>
    </row>
    <row r="16" spans="1:14" s="17" customFormat="1" ht="12.75">
      <c r="A16" s="35" t="s">
        <v>59</v>
      </c>
      <c r="B16" s="69" t="s">
        <v>36</v>
      </c>
      <c r="C16" s="35" t="s">
        <v>2</v>
      </c>
      <c r="D16" s="31">
        <v>2.5</v>
      </c>
      <c r="E16" s="31">
        <v>5.65</v>
      </c>
      <c r="F16" s="31">
        <f>ROUND(E16*$G$2,2)</f>
        <v>7.06</v>
      </c>
      <c r="G16" s="31">
        <f>ROUND(D16*F16,2)</f>
        <v>17.65</v>
      </c>
      <c r="H16" s="71" t="s">
        <v>35</v>
      </c>
      <c r="I16" s="68"/>
      <c r="J16" s="15"/>
      <c r="K16" s="18"/>
      <c r="L16" s="176">
        <v>3.92</v>
      </c>
      <c r="M16" s="180">
        <v>8</v>
      </c>
      <c r="N16" s="180">
        <f t="shared" si="0"/>
        <v>31.36</v>
      </c>
    </row>
    <row r="17" spans="1:16" s="17" customFormat="1" ht="12.75">
      <c r="A17" s="35" t="s">
        <v>69</v>
      </c>
      <c r="B17" s="69" t="s">
        <v>58</v>
      </c>
      <c r="C17" s="35" t="s">
        <v>1</v>
      </c>
      <c r="D17" s="31">
        <v>2.5</v>
      </c>
      <c r="E17" s="31">
        <v>9.41</v>
      </c>
      <c r="F17" s="31">
        <f>ROUND(E17*$G$2,2)</f>
        <v>11.76</v>
      </c>
      <c r="G17" s="31">
        <f>ROUND(D17*F17,2)</f>
        <v>29.4</v>
      </c>
      <c r="H17" s="71" t="s">
        <v>57</v>
      </c>
      <c r="I17" s="84"/>
      <c r="J17" s="84"/>
      <c r="K17" s="84"/>
      <c r="L17" s="181">
        <v>3.03</v>
      </c>
      <c r="M17" s="181">
        <v>16</v>
      </c>
      <c r="N17" s="180">
        <f t="shared" si="0"/>
        <v>48.48</v>
      </c>
      <c r="O17" s="84"/>
      <c r="P17" s="84"/>
    </row>
    <row r="18" spans="1:14" s="17" customFormat="1" ht="12.75">
      <c r="A18" s="37"/>
      <c r="B18" s="38" t="s">
        <v>22</v>
      </c>
      <c r="C18" s="37"/>
      <c r="D18" s="55"/>
      <c r="E18" s="31"/>
      <c r="F18" s="31"/>
      <c r="G18" s="59">
        <f>SUM(G14:G17)</f>
        <v>208.55</v>
      </c>
      <c r="H18" s="71"/>
      <c r="I18" s="16"/>
      <c r="J18" s="15"/>
      <c r="K18" s="18"/>
      <c r="L18" s="176">
        <v>4</v>
      </c>
      <c r="M18" s="180">
        <v>3</v>
      </c>
      <c r="N18" s="180">
        <f t="shared" si="0"/>
        <v>12</v>
      </c>
    </row>
    <row r="19" spans="1:14" s="17" customFormat="1" ht="12.75">
      <c r="A19" s="32">
        <v>3</v>
      </c>
      <c r="B19" s="58" t="s">
        <v>33</v>
      </c>
      <c r="C19" s="34"/>
      <c r="D19" s="54"/>
      <c r="E19" s="31"/>
      <c r="F19" s="31"/>
      <c r="G19" s="31"/>
      <c r="H19" s="71"/>
      <c r="I19" s="16"/>
      <c r="J19" s="15"/>
      <c r="K19" s="18"/>
      <c r="L19" s="176">
        <v>2</v>
      </c>
      <c r="M19" s="180">
        <v>8</v>
      </c>
      <c r="N19" s="180">
        <f t="shared" si="0"/>
        <v>16</v>
      </c>
    </row>
    <row r="20" spans="1:14" s="48" customFormat="1" ht="12" customHeight="1">
      <c r="A20" s="42" t="s">
        <v>38</v>
      </c>
      <c r="B20" s="61" t="s">
        <v>34</v>
      </c>
      <c r="C20" s="60" t="s">
        <v>2</v>
      </c>
      <c r="D20" s="40">
        <v>2.2</v>
      </c>
      <c r="E20" s="31">
        <v>1609.94</v>
      </c>
      <c r="F20" s="31">
        <f aca="true" t="shared" si="1" ref="F20:F25">ROUND(E20*$G$2,2)</f>
        <v>2012.43</v>
      </c>
      <c r="G20" s="31">
        <f aca="true" t="shared" si="2" ref="G20:G25">ROUND(D20*F20,2)</f>
        <v>4427.35</v>
      </c>
      <c r="H20" s="65" t="s">
        <v>29</v>
      </c>
      <c r="I20" s="62"/>
      <c r="J20" s="63"/>
      <c r="K20" s="64"/>
      <c r="L20" s="176">
        <v>1.53</v>
      </c>
      <c r="M20" s="180">
        <v>2</v>
      </c>
      <c r="N20" s="180">
        <f t="shared" si="0"/>
        <v>3.06</v>
      </c>
    </row>
    <row r="21" spans="1:14" s="48" customFormat="1" ht="12" customHeight="1">
      <c r="A21" s="42" t="s">
        <v>25</v>
      </c>
      <c r="B21" s="61" t="s">
        <v>100</v>
      </c>
      <c r="C21" s="60" t="s">
        <v>2</v>
      </c>
      <c r="D21" s="40">
        <v>0.5</v>
      </c>
      <c r="E21" s="31">
        <v>139.03</v>
      </c>
      <c r="F21" s="31">
        <f t="shared" si="1"/>
        <v>173.79</v>
      </c>
      <c r="G21" s="31">
        <f t="shared" si="2"/>
        <v>86.9</v>
      </c>
      <c r="H21" s="65" t="s">
        <v>99</v>
      </c>
      <c r="I21" s="62"/>
      <c r="J21" s="63"/>
      <c r="K21" s="64"/>
      <c r="L21" s="176">
        <v>3.03</v>
      </c>
      <c r="M21" s="180">
        <v>5</v>
      </c>
      <c r="N21" s="180">
        <f t="shared" si="0"/>
        <v>15.149999999999999</v>
      </c>
    </row>
    <row r="22" spans="1:14" s="17" customFormat="1" ht="12.75">
      <c r="A22" s="42" t="s">
        <v>26</v>
      </c>
      <c r="B22" s="36" t="s">
        <v>43</v>
      </c>
      <c r="C22" s="35" t="s">
        <v>1</v>
      </c>
      <c r="D22" s="174">
        <f>56.3+6.2</f>
        <v>62.5</v>
      </c>
      <c r="E22" s="31">
        <v>93.66</v>
      </c>
      <c r="F22" s="31">
        <f t="shared" si="1"/>
        <v>117.08</v>
      </c>
      <c r="G22" s="31">
        <f t="shared" si="2"/>
        <v>7317.5</v>
      </c>
      <c r="H22" s="71"/>
      <c r="I22" s="16"/>
      <c r="J22" s="15"/>
      <c r="K22" s="18"/>
      <c r="L22" s="176">
        <v>2</v>
      </c>
      <c r="M22" s="180">
        <v>9</v>
      </c>
      <c r="N22" s="180">
        <f t="shared" si="0"/>
        <v>18</v>
      </c>
    </row>
    <row r="23" spans="1:14" s="17" customFormat="1" ht="12.75">
      <c r="A23" s="42" t="s">
        <v>76</v>
      </c>
      <c r="B23" s="36" t="s">
        <v>65</v>
      </c>
      <c r="C23" s="35" t="s">
        <v>1</v>
      </c>
      <c r="D23" s="174">
        <f>56.3+6.2</f>
        <v>62.5</v>
      </c>
      <c r="E23" s="31">
        <v>14.07</v>
      </c>
      <c r="F23" s="31">
        <f t="shared" si="1"/>
        <v>17.59</v>
      </c>
      <c r="G23" s="31">
        <f t="shared" si="2"/>
        <v>1099.38</v>
      </c>
      <c r="H23" s="71" t="s">
        <v>60</v>
      </c>
      <c r="I23" s="16"/>
      <c r="J23" s="15"/>
      <c r="K23" s="18"/>
      <c r="L23" s="176">
        <v>4.35</v>
      </c>
      <c r="M23" s="180">
        <v>1</v>
      </c>
      <c r="N23" s="180">
        <f t="shared" si="0"/>
        <v>4.35</v>
      </c>
    </row>
    <row r="24" spans="1:14" s="17" customFormat="1" ht="22.5">
      <c r="A24" s="42" t="s">
        <v>78</v>
      </c>
      <c r="B24" s="36" t="s">
        <v>71</v>
      </c>
      <c r="C24" s="35" t="s">
        <v>1</v>
      </c>
      <c r="D24" s="40">
        <v>1.9</v>
      </c>
      <c r="E24" s="31">
        <v>132.15</v>
      </c>
      <c r="F24" s="31">
        <f t="shared" si="1"/>
        <v>165.19</v>
      </c>
      <c r="G24" s="31">
        <f t="shared" si="2"/>
        <v>313.86</v>
      </c>
      <c r="H24" s="71" t="s">
        <v>70</v>
      </c>
      <c r="I24" s="16"/>
      <c r="J24" s="15"/>
      <c r="K24" s="18"/>
      <c r="L24" s="176">
        <v>2</v>
      </c>
      <c r="M24" s="180">
        <v>1</v>
      </c>
      <c r="N24" s="180">
        <f t="shared" si="0"/>
        <v>2</v>
      </c>
    </row>
    <row r="25" spans="1:15" s="17" customFormat="1" ht="22.5">
      <c r="A25" s="42" t="s">
        <v>115</v>
      </c>
      <c r="B25" s="36" t="s">
        <v>72</v>
      </c>
      <c r="C25" s="35" t="s">
        <v>1</v>
      </c>
      <c r="D25" s="40">
        <v>1.9</v>
      </c>
      <c r="E25" s="31">
        <v>10.25</v>
      </c>
      <c r="F25" s="31">
        <f t="shared" si="1"/>
        <v>12.81</v>
      </c>
      <c r="G25" s="31">
        <f t="shared" si="2"/>
        <v>24.34</v>
      </c>
      <c r="H25" s="71" t="s">
        <v>57</v>
      </c>
      <c r="I25" s="16"/>
      <c r="J25" s="15"/>
      <c r="K25" s="18"/>
      <c r="L25" s="175"/>
      <c r="M25" s="182" t="s">
        <v>167</v>
      </c>
      <c r="N25" s="183">
        <f>SUM(N14:N24)</f>
        <v>192.4</v>
      </c>
      <c r="O25" s="184" t="s">
        <v>1</v>
      </c>
    </row>
    <row r="26" spans="1:15" ht="12.75">
      <c r="A26" s="37"/>
      <c r="B26" s="38" t="s">
        <v>22</v>
      </c>
      <c r="C26" s="37"/>
      <c r="D26" s="54"/>
      <c r="E26" s="31"/>
      <c r="F26" s="31"/>
      <c r="G26" s="59">
        <f>SUM(G20:G25)</f>
        <v>13269.330000000002</v>
      </c>
      <c r="H26" s="72"/>
      <c r="I26" s="16"/>
      <c r="J26" s="15"/>
      <c r="K26" s="8"/>
      <c r="L26" s="176"/>
      <c r="M26" s="78" t="s">
        <v>168</v>
      </c>
      <c r="N26" s="78">
        <f>(N25*0.2)</f>
        <v>38.480000000000004</v>
      </c>
      <c r="O26" s="185" t="s">
        <v>1</v>
      </c>
    </row>
    <row r="27" spans="1:14" ht="12.75">
      <c r="A27" s="32">
        <v>4</v>
      </c>
      <c r="B27" s="33" t="s">
        <v>20</v>
      </c>
      <c r="C27" s="34"/>
      <c r="D27" s="54"/>
      <c r="E27" s="31"/>
      <c r="F27" s="31"/>
      <c r="G27" s="31"/>
      <c r="H27" s="72"/>
      <c r="I27" s="16"/>
      <c r="J27" s="15"/>
      <c r="K27" s="8"/>
      <c r="L27" s="175"/>
      <c r="M27" s="4"/>
      <c r="N27" s="4"/>
    </row>
    <row r="28" spans="1:14" ht="12.75">
      <c r="A28" s="35" t="s">
        <v>13</v>
      </c>
      <c r="B28" s="36" t="s">
        <v>133</v>
      </c>
      <c r="C28" s="147" t="s">
        <v>4</v>
      </c>
      <c r="D28" s="40">
        <v>1</v>
      </c>
      <c r="E28" s="31">
        <v>330.18</v>
      </c>
      <c r="F28" s="31">
        <f aca="true" t="shared" si="3" ref="F28:F36">ROUND(E28*$G$2,2)</f>
        <v>412.73</v>
      </c>
      <c r="G28" s="31">
        <f aca="true" t="shared" si="4" ref="G28:G36">ROUND(D28*F28,2)</f>
        <v>412.73</v>
      </c>
      <c r="H28" s="72"/>
      <c r="I28" s="16"/>
      <c r="J28" s="15"/>
      <c r="K28" s="8"/>
      <c r="L28" s="175"/>
      <c r="M28" s="4"/>
      <c r="N28" s="4"/>
    </row>
    <row r="29" spans="1:14" ht="12.75">
      <c r="A29" s="35" t="s">
        <v>79</v>
      </c>
      <c r="B29" s="36" t="s">
        <v>39</v>
      </c>
      <c r="C29" s="35" t="s">
        <v>1</v>
      </c>
      <c r="D29" s="40">
        <v>96</v>
      </c>
      <c r="E29" s="31">
        <v>11.93</v>
      </c>
      <c r="F29" s="31">
        <f t="shared" si="3"/>
        <v>14.91</v>
      </c>
      <c r="G29" s="31">
        <f t="shared" si="4"/>
        <v>1431.36</v>
      </c>
      <c r="H29" s="72" t="s">
        <v>40</v>
      </c>
      <c r="I29" s="16"/>
      <c r="J29" s="15"/>
      <c r="K29" s="8"/>
      <c r="L29" s="177"/>
      <c r="M29" s="4"/>
      <c r="N29" s="4"/>
    </row>
    <row r="30" spans="1:14" ht="12.75">
      <c r="A30" s="35" t="s">
        <v>80</v>
      </c>
      <c r="B30" s="36" t="s">
        <v>47</v>
      </c>
      <c r="C30" s="147" t="s">
        <v>4</v>
      </c>
      <c r="D30" s="40">
        <v>1</v>
      </c>
      <c r="E30" s="31">
        <v>28000</v>
      </c>
      <c r="F30" s="31">
        <f t="shared" si="3"/>
        <v>35000</v>
      </c>
      <c r="G30" s="31">
        <f t="shared" si="4"/>
        <v>35000</v>
      </c>
      <c r="H30" s="72"/>
      <c r="I30" s="16"/>
      <c r="J30" s="15"/>
      <c r="K30" s="8"/>
      <c r="L30" s="176"/>
      <c r="M30" s="4"/>
      <c r="N30" s="4"/>
    </row>
    <row r="31" spans="1:14" ht="12.75">
      <c r="A31" s="35" t="s">
        <v>81</v>
      </c>
      <c r="B31" s="36" t="s">
        <v>143</v>
      </c>
      <c r="C31" s="35" t="s">
        <v>1</v>
      </c>
      <c r="D31" s="40">
        <v>11</v>
      </c>
      <c r="E31" s="31">
        <v>94.71</v>
      </c>
      <c r="F31" s="31">
        <f t="shared" si="3"/>
        <v>118.39</v>
      </c>
      <c r="G31" s="31">
        <f t="shared" si="4"/>
        <v>1302.29</v>
      </c>
      <c r="H31" s="72"/>
      <c r="I31" s="16"/>
      <c r="J31" s="15"/>
      <c r="K31" s="8"/>
      <c r="L31" s="176"/>
      <c r="M31" s="4"/>
      <c r="N31" s="4"/>
    </row>
    <row r="32" spans="1:14" s="18" customFormat="1" ht="24.75" customHeight="1">
      <c r="A32" s="35" t="s">
        <v>146</v>
      </c>
      <c r="B32" s="83" t="s">
        <v>41</v>
      </c>
      <c r="C32" s="60" t="s">
        <v>1</v>
      </c>
      <c r="D32" s="40">
        <v>1720</v>
      </c>
      <c r="E32" s="31">
        <v>10.42</v>
      </c>
      <c r="F32" s="31">
        <f t="shared" si="3"/>
        <v>13.03</v>
      </c>
      <c r="G32" s="31">
        <f t="shared" si="4"/>
        <v>22411.6</v>
      </c>
      <c r="H32" s="75" t="s">
        <v>30</v>
      </c>
      <c r="I32" s="85"/>
      <c r="J32" s="20"/>
      <c r="L32" s="178"/>
      <c r="M32" s="179"/>
      <c r="N32" s="179"/>
    </row>
    <row r="33" spans="1:14" s="8" customFormat="1" ht="24.75" customHeight="1">
      <c r="A33" s="35" t="s">
        <v>147</v>
      </c>
      <c r="B33" s="83" t="s">
        <v>161</v>
      </c>
      <c r="C33" s="60" t="s">
        <v>1</v>
      </c>
      <c r="D33" s="174">
        <f>192.4+38.48</f>
        <v>230.88</v>
      </c>
      <c r="E33" s="31">
        <v>13.14</v>
      </c>
      <c r="F33" s="31">
        <f t="shared" si="3"/>
        <v>16.43</v>
      </c>
      <c r="G33" s="31">
        <f t="shared" si="4"/>
        <v>3793.36</v>
      </c>
      <c r="H33" s="1" t="s">
        <v>160</v>
      </c>
      <c r="I33" s="16"/>
      <c r="J33" s="15"/>
      <c r="L33" s="177"/>
      <c r="M33" s="7"/>
      <c r="N33" s="7"/>
    </row>
    <row r="34" spans="1:14" s="8" customFormat="1" ht="12.75" customHeight="1">
      <c r="A34" s="35" t="s">
        <v>157</v>
      </c>
      <c r="B34" s="36" t="s">
        <v>153</v>
      </c>
      <c r="C34" s="35" t="s">
        <v>1</v>
      </c>
      <c r="D34" s="174">
        <v>1.5</v>
      </c>
      <c r="E34" s="148">
        <v>38.91</v>
      </c>
      <c r="F34" s="31">
        <f t="shared" si="3"/>
        <v>48.64</v>
      </c>
      <c r="G34" s="31">
        <f t="shared" si="4"/>
        <v>72.96</v>
      </c>
      <c r="H34" s="149" t="s">
        <v>149</v>
      </c>
      <c r="I34" s="16"/>
      <c r="J34" s="15"/>
      <c r="L34" s="177"/>
      <c r="M34" s="7"/>
      <c r="N34" s="7"/>
    </row>
    <row r="35" spans="1:12" s="8" customFormat="1" ht="12.75" customHeight="1">
      <c r="A35" s="35" t="s">
        <v>158</v>
      </c>
      <c r="B35" s="36" t="s">
        <v>150</v>
      </c>
      <c r="C35" s="35" t="s">
        <v>1</v>
      </c>
      <c r="D35" s="174">
        <v>3</v>
      </c>
      <c r="E35" s="148">
        <v>4.07</v>
      </c>
      <c r="F35" s="31">
        <f t="shared" si="3"/>
        <v>5.09</v>
      </c>
      <c r="G35" s="31">
        <f t="shared" si="4"/>
        <v>15.27</v>
      </c>
      <c r="H35" s="149" t="s">
        <v>151</v>
      </c>
      <c r="I35" s="16"/>
      <c r="J35" s="15"/>
      <c r="L35" s="9"/>
    </row>
    <row r="36" spans="1:12" s="8" customFormat="1" ht="12.75" customHeight="1">
      <c r="A36" s="35" t="s">
        <v>159</v>
      </c>
      <c r="B36" s="36" t="s">
        <v>152</v>
      </c>
      <c r="C36" s="35" t="s">
        <v>1</v>
      </c>
      <c r="D36" s="174">
        <v>3</v>
      </c>
      <c r="E36" s="31">
        <v>23.46</v>
      </c>
      <c r="F36" s="31">
        <f t="shared" si="3"/>
        <v>29.33</v>
      </c>
      <c r="G36" s="31">
        <f t="shared" si="4"/>
        <v>87.99</v>
      </c>
      <c r="H36" s="149" t="s">
        <v>129</v>
      </c>
      <c r="I36" s="16"/>
      <c r="J36" s="15"/>
      <c r="L36" s="9"/>
    </row>
    <row r="37" spans="1:12" s="17" customFormat="1" ht="12.75">
      <c r="A37" s="37"/>
      <c r="B37" s="38" t="s">
        <v>22</v>
      </c>
      <c r="C37" s="37"/>
      <c r="D37" s="54"/>
      <c r="E37" s="31"/>
      <c r="F37" s="31"/>
      <c r="G37" s="39">
        <f>SUM(G28:G36)</f>
        <v>64527.55999999999</v>
      </c>
      <c r="H37" s="71"/>
      <c r="I37" s="16"/>
      <c r="J37" s="15"/>
      <c r="K37" s="18"/>
      <c r="L37" s="16"/>
    </row>
    <row r="38" spans="1:12" s="17" customFormat="1" ht="12.75">
      <c r="A38" s="146">
        <v>5</v>
      </c>
      <c r="B38" s="58" t="s">
        <v>101</v>
      </c>
      <c r="C38" s="37"/>
      <c r="D38" s="54"/>
      <c r="E38" s="31"/>
      <c r="F38" s="31"/>
      <c r="G38" s="39"/>
      <c r="H38" s="71"/>
      <c r="I38" s="16"/>
      <c r="J38" s="15"/>
      <c r="K38" s="18"/>
      <c r="L38" s="16"/>
    </row>
    <row r="39" spans="1:12" s="17" customFormat="1" ht="12.75">
      <c r="A39" s="35" t="s">
        <v>14</v>
      </c>
      <c r="B39" s="36" t="s">
        <v>104</v>
      </c>
      <c r="C39" s="147" t="s">
        <v>105</v>
      </c>
      <c r="D39" s="40">
        <v>12</v>
      </c>
      <c r="E39" s="148">
        <v>26.46</v>
      </c>
      <c r="F39" s="31">
        <f aca="true" t="shared" si="5" ref="F39:F44">ROUND(E39*$G$2,2)</f>
        <v>33.08</v>
      </c>
      <c r="G39" s="31">
        <f aca="true" t="shared" si="6" ref="G39:G44">ROUND(D39*F39,2)</f>
        <v>396.96</v>
      </c>
      <c r="H39" s="149" t="s">
        <v>106</v>
      </c>
      <c r="I39" s="16"/>
      <c r="J39" s="15"/>
      <c r="K39" s="18"/>
      <c r="L39" s="16"/>
    </row>
    <row r="40" spans="1:12" s="17" customFormat="1" ht="12.75">
      <c r="A40" s="35" t="s">
        <v>68</v>
      </c>
      <c r="B40" s="36" t="s">
        <v>107</v>
      </c>
      <c r="C40" s="147" t="s">
        <v>4</v>
      </c>
      <c r="D40" s="40">
        <v>2</v>
      </c>
      <c r="E40" s="148">
        <v>16.65</v>
      </c>
      <c r="F40" s="31">
        <f t="shared" si="5"/>
        <v>20.81</v>
      </c>
      <c r="G40" s="31">
        <f t="shared" si="6"/>
        <v>41.62</v>
      </c>
      <c r="H40" s="149" t="s">
        <v>108</v>
      </c>
      <c r="I40" s="16"/>
      <c r="J40" s="15"/>
      <c r="K40" s="18"/>
      <c r="L40" s="16"/>
    </row>
    <row r="41" spans="1:12" s="17" customFormat="1" ht="12.75">
      <c r="A41" s="35" t="s">
        <v>111</v>
      </c>
      <c r="B41" s="150" t="s">
        <v>110</v>
      </c>
      <c r="C41" s="147" t="s">
        <v>4</v>
      </c>
      <c r="D41" s="40">
        <v>2</v>
      </c>
      <c r="E41" s="31">
        <v>26.95</v>
      </c>
      <c r="F41" s="31">
        <f t="shared" si="5"/>
        <v>33.69</v>
      </c>
      <c r="G41" s="31">
        <f t="shared" si="6"/>
        <v>67.38</v>
      </c>
      <c r="H41" s="71" t="s">
        <v>112</v>
      </c>
      <c r="I41" s="16"/>
      <c r="J41" s="15"/>
      <c r="K41" s="18"/>
      <c r="L41" s="16"/>
    </row>
    <row r="42" spans="1:12" s="17" customFormat="1" ht="12.75">
      <c r="A42" s="35" t="s">
        <v>154</v>
      </c>
      <c r="B42" s="150" t="s">
        <v>117</v>
      </c>
      <c r="C42" s="147" t="s">
        <v>4</v>
      </c>
      <c r="D42" s="40">
        <v>1</v>
      </c>
      <c r="E42" s="31">
        <v>21.55</v>
      </c>
      <c r="F42" s="31">
        <f t="shared" si="5"/>
        <v>26.94</v>
      </c>
      <c r="G42" s="31">
        <f t="shared" si="6"/>
        <v>26.94</v>
      </c>
      <c r="H42" s="71" t="s">
        <v>116</v>
      </c>
      <c r="I42" s="16"/>
      <c r="J42" s="15"/>
      <c r="K42" s="18"/>
      <c r="L42" s="16"/>
    </row>
    <row r="43" spans="1:12" s="17" customFormat="1" ht="12.75">
      <c r="A43" s="35" t="s">
        <v>155</v>
      </c>
      <c r="B43" s="150" t="s">
        <v>131</v>
      </c>
      <c r="C43" s="147" t="s">
        <v>4</v>
      </c>
      <c r="D43" s="40">
        <v>1</v>
      </c>
      <c r="E43" s="31">
        <v>16.88</v>
      </c>
      <c r="F43" s="31">
        <f t="shared" si="5"/>
        <v>21.1</v>
      </c>
      <c r="G43" s="31">
        <f t="shared" si="6"/>
        <v>21.1</v>
      </c>
      <c r="H43" s="71" t="s">
        <v>118</v>
      </c>
      <c r="I43" s="16"/>
      <c r="J43" s="15"/>
      <c r="K43" s="18"/>
      <c r="L43" s="16"/>
    </row>
    <row r="44" spans="1:12" s="17" customFormat="1" ht="12.75">
      <c r="A44" s="35" t="s">
        <v>156</v>
      </c>
      <c r="B44" s="36" t="s">
        <v>134</v>
      </c>
      <c r="C44" s="147" t="s">
        <v>4</v>
      </c>
      <c r="D44" s="40">
        <v>1</v>
      </c>
      <c r="E44" s="31">
        <v>150</v>
      </c>
      <c r="F44" s="31">
        <f t="shared" si="5"/>
        <v>187.5</v>
      </c>
      <c r="G44" s="31">
        <f t="shared" si="6"/>
        <v>187.5</v>
      </c>
      <c r="H44" s="71"/>
      <c r="I44" s="16"/>
      <c r="J44" s="15"/>
      <c r="K44" s="18"/>
      <c r="L44" s="16"/>
    </row>
    <row r="45" spans="1:12" s="17" customFormat="1" ht="12.75">
      <c r="A45" s="37"/>
      <c r="B45" s="38" t="s">
        <v>22</v>
      </c>
      <c r="C45" s="37"/>
      <c r="D45" s="54"/>
      <c r="E45" s="31"/>
      <c r="F45" s="31"/>
      <c r="G45" s="39">
        <f>SUM(G39:G44)</f>
        <v>741.5</v>
      </c>
      <c r="H45" s="71"/>
      <c r="I45" s="16"/>
      <c r="J45" s="15"/>
      <c r="K45" s="18"/>
      <c r="L45" s="16"/>
    </row>
    <row r="46" spans="1:12" s="17" customFormat="1" ht="12.75">
      <c r="A46" s="146">
        <v>6</v>
      </c>
      <c r="B46" s="58" t="s">
        <v>119</v>
      </c>
      <c r="C46" s="37"/>
      <c r="D46" s="54"/>
      <c r="E46" s="31"/>
      <c r="F46" s="31"/>
      <c r="G46" s="39"/>
      <c r="H46" s="71"/>
      <c r="I46" s="16"/>
      <c r="J46" s="15"/>
      <c r="K46" s="18"/>
      <c r="L46" s="16"/>
    </row>
    <row r="47" spans="1:12" s="17" customFormat="1" ht="12.75">
      <c r="A47" s="60" t="s">
        <v>18</v>
      </c>
      <c r="B47" s="36" t="s">
        <v>122</v>
      </c>
      <c r="C47" s="147" t="s">
        <v>4</v>
      </c>
      <c r="D47" s="40">
        <v>2</v>
      </c>
      <c r="E47" s="31">
        <v>200</v>
      </c>
      <c r="F47" s="31">
        <f>ROUND(E47*$G$2,2)</f>
        <v>250</v>
      </c>
      <c r="G47" s="31">
        <f>ROUND(D47*F47,2)</f>
        <v>500</v>
      </c>
      <c r="H47" s="71"/>
      <c r="I47" s="16"/>
      <c r="J47" s="15"/>
      <c r="K47" s="18"/>
      <c r="L47" s="16"/>
    </row>
    <row r="48" spans="1:12" s="17" customFormat="1" ht="12.75">
      <c r="A48" s="60" t="s">
        <v>169</v>
      </c>
      <c r="B48" s="155" t="s">
        <v>124</v>
      </c>
      <c r="C48" s="147" t="s">
        <v>4</v>
      </c>
      <c r="D48" s="40">
        <v>1</v>
      </c>
      <c r="E48" s="31">
        <v>72.77</v>
      </c>
      <c r="F48" s="31">
        <f>ROUND(E48*$G$2,2)</f>
        <v>90.96</v>
      </c>
      <c r="G48" s="31">
        <f>ROUND(D48*F48,2)</f>
        <v>90.96</v>
      </c>
      <c r="H48" s="149" t="s">
        <v>123</v>
      </c>
      <c r="I48" s="16"/>
      <c r="J48" s="15"/>
      <c r="K48" s="18"/>
      <c r="L48" s="16"/>
    </row>
    <row r="49" spans="1:12" s="17" customFormat="1" ht="12.75">
      <c r="A49" s="37"/>
      <c r="B49" s="38" t="s">
        <v>22</v>
      </c>
      <c r="C49" s="37"/>
      <c r="D49" s="54"/>
      <c r="E49" s="31"/>
      <c r="F49" s="31"/>
      <c r="G49" s="39">
        <f>SUM(G47:G48)</f>
        <v>590.96</v>
      </c>
      <c r="H49" s="71"/>
      <c r="I49" s="16"/>
      <c r="J49" s="15"/>
      <c r="K49" s="18"/>
      <c r="L49" s="16"/>
    </row>
    <row r="50" spans="1:12" s="17" customFormat="1" ht="12.75">
      <c r="A50" s="32">
        <v>7</v>
      </c>
      <c r="B50" s="58" t="s">
        <v>5</v>
      </c>
      <c r="C50" s="34"/>
      <c r="D50" s="54"/>
      <c r="E50" s="31"/>
      <c r="F50" s="31"/>
      <c r="G50" s="31"/>
      <c r="H50" s="71"/>
      <c r="I50" s="16"/>
      <c r="J50" s="15"/>
      <c r="K50" s="18"/>
      <c r="L50" s="16"/>
    </row>
    <row r="51" spans="1:12" ht="12.75">
      <c r="A51" s="35" t="s">
        <v>82</v>
      </c>
      <c r="B51" s="36" t="s">
        <v>42</v>
      </c>
      <c r="C51" s="35" t="s">
        <v>4</v>
      </c>
      <c r="D51" s="40">
        <v>1</v>
      </c>
      <c r="E51" s="31">
        <v>8100</v>
      </c>
      <c r="F51" s="31">
        <f>ROUND(E51*$G$2,2)</f>
        <v>10125</v>
      </c>
      <c r="G51" s="31">
        <f>ROUND(D51*F51,2)</f>
        <v>10125</v>
      </c>
      <c r="H51" s="72"/>
      <c r="I51" s="16"/>
      <c r="J51" s="15"/>
      <c r="K51" s="8"/>
      <c r="L51" s="9"/>
    </row>
    <row r="52" spans="1:12" ht="12.75">
      <c r="A52" s="35" t="s">
        <v>103</v>
      </c>
      <c r="B52" s="36" t="s">
        <v>113</v>
      </c>
      <c r="C52" s="35" t="s">
        <v>105</v>
      </c>
      <c r="D52" s="40">
        <v>11.5</v>
      </c>
      <c r="E52" s="31">
        <v>36.4</v>
      </c>
      <c r="F52" s="31">
        <f>ROUND(E52*$G$2,2)</f>
        <v>45.5</v>
      </c>
      <c r="G52" s="31">
        <f>ROUND(D52*F52,2)</f>
        <v>523.25</v>
      </c>
      <c r="H52" s="72" t="s">
        <v>114</v>
      </c>
      <c r="I52" s="16"/>
      <c r="J52" s="15"/>
      <c r="K52" s="8"/>
      <c r="L52" s="9"/>
    </row>
    <row r="53" spans="1:12" s="17" customFormat="1" ht="12.75">
      <c r="A53" s="37"/>
      <c r="B53" s="38" t="s">
        <v>22</v>
      </c>
      <c r="C53" s="37"/>
      <c r="D53" s="54"/>
      <c r="E53" s="31"/>
      <c r="F53" s="31"/>
      <c r="G53" s="39">
        <f>SUM(G51:G52)</f>
        <v>10648.25</v>
      </c>
      <c r="H53" s="71"/>
      <c r="I53" s="16"/>
      <c r="J53" s="15"/>
      <c r="K53" s="18"/>
      <c r="L53" s="16"/>
    </row>
    <row r="54" spans="1:12" ht="12.75">
      <c r="A54" s="41">
        <v>8</v>
      </c>
      <c r="B54" s="58" t="s">
        <v>3</v>
      </c>
      <c r="C54" s="34" t="s">
        <v>16</v>
      </c>
      <c r="D54" s="40"/>
      <c r="E54" s="31"/>
      <c r="F54" s="31"/>
      <c r="G54" s="31"/>
      <c r="H54" s="72"/>
      <c r="I54" s="16"/>
      <c r="J54" s="15"/>
      <c r="K54" s="8"/>
      <c r="L54" s="9"/>
    </row>
    <row r="55" spans="1:12" ht="12.75">
      <c r="A55" s="35" t="s">
        <v>102</v>
      </c>
      <c r="B55" s="36" t="s">
        <v>44</v>
      </c>
      <c r="C55" s="35" t="s">
        <v>4</v>
      </c>
      <c r="D55" s="40">
        <v>1</v>
      </c>
      <c r="E55" s="31">
        <v>2002.04</v>
      </c>
      <c r="F55" s="31">
        <f>ROUND(E55*$G$2,2)</f>
        <v>2502.55</v>
      </c>
      <c r="G55" s="31">
        <f>ROUND(D55*F55,2)</f>
        <v>2502.55</v>
      </c>
      <c r="H55" s="72"/>
      <c r="I55" s="16"/>
      <c r="J55" s="15"/>
      <c r="K55" s="8"/>
      <c r="L55" s="9"/>
    </row>
    <row r="56" spans="1:12" ht="22.5">
      <c r="A56" s="35" t="s">
        <v>120</v>
      </c>
      <c r="B56" s="83" t="s">
        <v>73</v>
      </c>
      <c r="C56" s="35" t="s">
        <v>4</v>
      </c>
      <c r="D56" s="40">
        <v>1</v>
      </c>
      <c r="E56" s="31">
        <v>3950.25</v>
      </c>
      <c r="F56" s="31">
        <f>ROUND(E56*$G$2,2)</f>
        <v>4937.81</v>
      </c>
      <c r="G56" s="31">
        <f>ROUND(D56*F56,2)</f>
        <v>4937.81</v>
      </c>
      <c r="H56" s="72"/>
      <c r="I56" s="16"/>
      <c r="J56" s="15"/>
      <c r="K56" s="8"/>
      <c r="L56" s="9"/>
    </row>
    <row r="57" spans="1:12" ht="12.75">
      <c r="A57" s="35" t="s">
        <v>162</v>
      </c>
      <c r="B57" s="83" t="s">
        <v>163</v>
      </c>
      <c r="C57" s="35" t="s">
        <v>1</v>
      </c>
      <c r="D57" s="40">
        <v>6.5</v>
      </c>
      <c r="E57" s="31">
        <v>79.67</v>
      </c>
      <c r="F57" s="31">
        <f>ROUND(E57*$G$2,2)</f>
        <v>99.59</v>
      </c>
      <c r="G57" s="31">
        <f>ROUND(D57*F57,2)</f>
        <v>647.34</v>
      </c>
      <c r="H57" s="72" t="s">
        <v>164</v>
      </c>
      <c r="I57" s="16"/>
      <c r="J57" s="15"/>
      <c r="K57" s="8"/>
      <c r="L57" s="9"/>
    </row>
    <row r="58" spans="1:12" s="17" customFormat="1" ht="12.75">
      <c r="A58" s="37"/>
      <c r="B58" s="38" t="s">
        <v>22</v>
      </c>
      <c r="C58" s="37"/>
      <c r="D58" s="54"/>
      <c r="E58" s="31"/>
      <c r="F58" s="31"/>
      <c r="G58" s="39">
        <f>SUM(G55:G57)</f>
        <v>8087.700000000001</v>
      </c>
      <c r="H58" s="71"/>
      <c r="I58" s="16"/>
      <c r="J58" s="15"/>
      <c r="K58" s="18"/>
      <c r="L58" s="16"/>
    </row>
    <row r="59" spans="1:12" s="8" customFormat="1" ht="12.75">
      <c r="A59" s="32">
        <v>9</v>
      </c>
      <c r="B59" s="33" t="s">
        <v>6</v>
      </c>
      <c r="C59" s="34"/>
      <c r="D59" s="40"/>
      <c r="E59" s="31"/>
      <c r="F59" s="31"/>
      <c r="G59" s="31"/>
      <c r="H59" s="1"/>
      <c r="I59" s="16"/>
      <c r="J59" s="15"/>
      <c r="L59" s="16"/>
    </row>
    <row r="60" spans="1:12" s="8" customFormat="1" ht="12.75">
      <c r="A60" s="35" t="s">
        <v>121</v>
      </c>
      <c r="B60" s="36" t="s">
        <v>21</v>
      </c>
      <c r="C60" s="35" t="s">
        <v>1</v>
      </c>
      <c r="D60" s="40">
        <v>155</v>
      </c>
      <c r="E60" s="31">
        <v>1.45</v>
      </c>
      <c r="F60" s="31">
        <f>ROUND(E60*$G$2,2)</f>
        <v>1.81</v>
      </c>
      <c r="G60" s="31">
        <f>ROUND(D60*F60,2)</f>
        <v>280.55</v>
      </c>
      <c r="H60" s="1" t="s">
        <v>66</v>
      </c>
      <c r="I60" s="16"/>
      <c r="J60" s="15"/>
      <c r="L60" s="16"/>
    </row>
    <row r="61" spans="1:12" s="8" customFormat="1" ht="12.75">
      <c r="A61" s="37"/>
      <c r="B61" s="38" t="s">
        <v>22</v>
      </c>
      <c r="C61" s="37"/>
      <c r="D61" s="54"/>
      <c r="E61" s="31"/>
      <c r="F61" s="31"/>
      <c r="G61" s="39">
        <f>SUM(G60)</f>
        <v>280.55</v>
      </c>
      <c r="H61" s="1"/>
      <c r="I61" s="16"/>
      <c r="J61" s="15"/>
      <c r="L61" s="16"/>
    </row>
    <row r="62" spans="1:12" s="8" customFormat="1" ht="12" customHeight="1">
      <c r="A62" s="43"/>
      <c r="B62" s="44" t="s">
        <v>23</v>
      </c>
      <c r="C62" s="57"/>
      <c r="D62" s="57"/>
      <c r="E62" s="45"/>
      <c r="F62" s="45"/>
      <c r="G62" s="46">
        <f>G12+G18+G26+G37+G45+G49+G53+G58+G61</f>
        <v>99506.99</v>
      </c>
      <c r="H62" s="1"/>
      <c r="I62" s="16"/>
      <c r="J62" s="15"/>
      <c r="L62" s="16"/>
    </row>
    <row r="63" spans="1:12" s="8" customFormat="1" ht="12.75">
      <c r="A63" s="4"/>
      <c r="B63" s="3"/>
      <c r="C63" s="4"/>
      <c r="D63" s="49"/>
      <c r="E63" s="49"/>
      <c r="F63" s="49"/>
      <c r="G63" s="5"/>
      <c r="I63" s="16"/>
      <c r="J63" s="15"/>
      <c r="L63" s="16"/>
    </row>
    <row r="64" spans="1:12" ht="14.25">
      <c r="A64" s="203" t="s">
        <v>48</v>
      </c>
      <c r="B64" s="203"/>
      <c r="D64" s="56"/>
      <c r="E64" s="24"/>
      <c r="F64" s="24"/>
      <c r="G64" s="24"/>
      <c r="I64" s="16"/>
      <c r="J64" s="15"/>
      <c r="K64" s="8"/>
      <c r="L64" s="16"/>
    </row>
    <row r="65" spans="1:12" ht="14.25" customHeight="1">
      <c r="A65" s="204" t="s">
        <v>67</v>
      </c>
      <c r="B65" s="204"/>
      <c r="C65" s="204"/>
      <c r="D65" s="204"/>
      <c r="E65" s="204"/>
      <c r="F65" s="204"/>
      <c r="G65" s="204"/>
      <c r="I65" s="16"/>
      <c r="J65" s="15"/>
      <c r="K65" s="8"/>
      <c r="L65" s="16"/>
    </row>
    <row r="66" spans="1:12" ht="14.25" customHeight="1">
      <c r="A66" s="204"/>
      <c r="B66" s="204"/>
      <c r="C66" s="204"/>
      <c r="D66" s="204"/>
      <c r="E66" s="204"/>
      <c r="F66" s="204"/>
      <c r="G66" s="204"/>
      <c r="I66" s="16"/>
      <c r="J66" s="15"/>
      <c r="K66" s="8"/>
      <c r="L66" s="16"/>
    </row>
    <row r="67" spans="1:12" ht="14.25" customHeight="1">
      <c r="A67" s="160"/>
      <c r="B67" s="160"/>
      <c r="C67" s="160"/>
      <c r="D67" s="160"/>
      <c r="E67" s="160"/>
      <c r="F67" s="160"/>
      <c r="G67" s="160"/>
      <c r="I67" s="16"/>
      <c r="J67" s="15"/>
      <c r="K67" s="8"/>
      <c r="L67" s="16"/>
    </row>
    <row r="68" spans="1:12" ht="14.25" customHeight="1">
      <c r="A68" s="78" t="s">
        <v>26</v>
      </c>
      <c r="B68" s="79" t="s">
        <v>49</v>
      </c>
      <c r="C68" s="17"/>
      <c r="D68" s="17"/>
      <c r="E68" s="17"/>
      <c r="F68" s="160"/>
      <c r="G68" s="160"/>
      <c r="I68" s="16"/>
      <c r="J68" s="15"/>
      <c r="K68" s="8"/>
      <c r="L68" s="16"/>
    </row>
    <row r="69" spans="1:12" ht="14.25" customHeight="1">
      <c r="A69" s="70"/>
      <c r="B69" s="72" t="s">
        <v>50</v>
      </c>
      <c r="F69" s="160"/>
      <c r="G69" s="160"/>
      <c r="I69" s="16"/>
      <c r="J69" s="15"/>
      <c r="K69" s="8"/>
      <c r="L69" s="16"/>
    </row>
    <row r="70" spans="1:12" ht="14.25" customHeight="1">
      <c r="A70" s="70"/>
      <c r="B70" s="72" t="s">
        <v>51</v>
      </c>
      <c r="F70" s="160"/>
      <c r="G70" s="160"/>
      <c r="I70" s="16"/>
      <c r="J70" s="15"/>
      <c r="K70" s="8"/>
      <c r="L70" s="16"/>
    </row>
    <row r="71" spans="1:12" ht="14.25" customHeight="1">
      <c r="A71" s="70"/>
      <c r="B71" s="72" t="s">
        <v>52</v>
      </c>
      <c r="F71" s="160"/>
      <c r="G71" s="160"/>
      <c r="I71" s="16"/>
      <c r="J71" s="15"/>
      <c r="K71" s="8"/>
      <c r="L71" s="16"/>
    </row>
    <row r="72" spans="1:12" ht="14.25" customHeight="1">
      <c r="A72" s="70"/>
      <c r="B72" s="72" t="s">
        <v>63</v>
      </c>
      <c r="F72" s="160"/>
      <c r="G72" s="160"/>
      <c r="I72" s="16"/>
      <c r="J72" s="15"/>
      <c r="K72" s="8"/>
      <c r="L72" s="16"/>
    </row>
    <row r="73" spans="1:12" ht="14.25" customHeight="1">
      <c r="A73" s="160"/>
      <c r="B73" s="160"/>
      <c r="C73" s="160"/>
      <c r="D73" s="160"/>
      <c r="E73" s="160"/>
      <c r="F73" s="160"/>
      <c r="G73" s="160"/>
      <c r="I73" s="16"/>
      <c r="J73" s="15"/>
      <c r="K73" s="8"/>
      <c r="L73" s="16"/>
    </row>
    <row r="74" spans="1:31" ht="14.25" customHeight="1">
      <c r="A74" s="156" t="s">
        <v>13</v>
      </c>
      <c r="B74" s="81" t="s">
        <v>127</v>
      </c>
      <c r="C74" s="64"/>
      <c r="D74" s="64"/>
      <c r="E74" s="25"/>
      <c r="F74" s="25"/>
      <c r="G74" s="25"/>
      <c r="H74" s="91"/>
      <c r="I74" s="16"/>
      <c r="J74" s="63"/>
      <c r="K74" s="87"/>
      <c r="L74" s="16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:12" s="17" customFormat="1" ht="12.75" customHeight="1">
      <c r="A75" s="87"/>
      <c r="B75" s="75" t="s">
        <v>128</v>
      </c>
      <c r="C75" s="198">
        <v>33</v>
      </c>
      <c r="D75" s="198"/>
      <c r="E75" s="26"/>
      <c r="F75" s="159" t="s">
        <v>126</v>
      </c>
      <c r="G75" s="25"/>
      <c r="I75" s="16"/>
      <c r="J75" s="15"/>
      <c r="K75" s="18"/>
      <c r="L75" s="16"/>
    </row>
    <row r="76" spans="1:12" ht="12.75" customHeight="1">
      <c r="A76" s="87"/>
      <c r="B76" s="28" t="s">
        <v>130</v>
      </c>
      <c r="C76" s="198">
        <v>17.18</v>
      </c>
      <c r="D76" s="198"/>
      <c r="E76" s="26"/>
      <c r="F76" s="159" t="s">
        <v>129</v>
      </c>
      <c r="G76" s="25"/>
      <c r="I76" s="16"/>
      <c r="J76" s="15"/>
      <c r="K76" s="8"/>
      <c r="L76" s="9"/>
    </row>
    <row r="77" spans="1:12" s="17" customFormat="1" ht="12.75">
      <c r="A77" s="87"/>
      <c r="B77" s="75" t="s">
        <v>145</v>
      </c>
      <c r="C77" s="198">
        <v>160</v>
      </c>
      <c r="D77" s="198"/>
      <c r="E77" s="26"/>
      <c r="F77" s="25"/>
      <c r="G77" s="25"/>
      <c r="I77" s="16"/>
      <c r="J77" s="15"/>
      <c r="K77" s="18"/>
      <c r="L77" s="16"/>
    </row>
    <row r="78" spans="1:12" s="17" customFormat="1" ht="14.25" customHeight="1">
      <c r="A78" s="157"/>
      <c r="B78" s="75" t="s">
        <v>132</v>
      </c>
      <c r="C78" s="198">
        <v>120</v>
      </c>
      <c r="D78" s="198"/>
      <c r="E78" s="26"/>
      <c r="F78" s="25"/>
      <c r="G78" s="25"/>
      <c r="I78" s="16"/>
      <c r="J78" s="15"/>
      <c r="K78" s="18"/>
      <c r="L78" s="16"/>
    </row>
    <row r="79" spans="1:12" ht="12.75">
      <c r="A79" s="157"/>
      <c r="B79" s="158" t="s">
        <v>125</v>
      </c>
      <c r="C79" s="199">
        <f>SUM(C75:C78)</f>
        <v>330.18</v>
      </c>
      <c r="D79" s="199"/>
      <c r="E79" s="25"/>
      <c r="F79" s="25"/>
      <c r="G79" s="25"/>
      <c r="I79" s="16"/>
      <c r="J79" s="15"/>
      <c r="K79" s="8"/>
      <c r="L79" s="9"/>
    </row>
    <row r="80" spans="1:12" ht="12.75">
      <c r="A80" s="73" t="s">
        <v>80</v>
      </c>
      <c r="B80" s="80" t="s">
        <v>53</v>
      </c>
      <c r="C80" s="7"/>
      <c r="D80" s="50"/>
      <c r="E80" s="50"/>
      <c r="F80" s="50"/>
      <c r="G80" s="9"/>
      <c r="I80" s="16"/>
      <c r="J80" s="15"/>
      <c r="K80" s="8"/>
      <c r="L80" s="19"/>
    </row>
    <row r="81" spans="1:12" s="17" customFormat="1" ht="12.75">
      <c r="A81" s="27"/>
      <c r="B81" s="75" t="s">
        <v>170</v>
      </c>
      <c r="C81" s="7"/>
      <c r="D81" s="50"/>
      <c r="E81" s="50"/>
      <c r="F81" s="50"/>
      <c r="G81" s="9"/>
      <c r="I81" s="16"/>
      <c r="J81" s="15"/>
      <c r="K81" s="18"/>
      <c r="L81" s="16"/>
    </row>
    <row r="82" spans="1:12" ht="11.25" customHeight="1">
      <c r="A82" s="27"/>
      <c r="B82" s="1"/>
      <c r="C82" s="7"/>
      <c r="D82" s="50"/>
      <c r="E82" s="50"/>
      <c r="F82" s="50"/>
      <c r="G82" s="9"/>
      <c r="I82" s="16"/>
      <c r="J82" s="15"/>
      <c r="K82" s="8"/>
      <c r="L82" s="16"/>
    </row>
    <row r="83" spans="1:12" ht="11.25" customHeight="1">
      <c r="A83" s="73" t="s">
        <v>81</v>
      </c>
      <c r="B83" s="161" t="s">
        <v>137</v>
      </c>
      <c r="C83" s="26" t="s">
        <v>144</v>
      </c>
      <c r="D83" s="21"/>
      <c r="E83" s="29"/>
      <c r="F83" s="29"/>
      <c r="G83" s="29"/>
      <c r="I83" s="16"/>
      <c r="J83" s="15"/>
      <c r="K83" s="8"/>
      <c r="L83" s="16"/>
    </row>
    <row r="84" spans="1:12" ht="11.25" customHeight="1">
      <c r="A84" s="27"/>
      <c r="B84" s="163" t="s">
        <v>135</v>
      </c>
      <c r="C84" s="27" t="s">
        <v>139</v>
      </c>
      <c r="D84" s="166">
        <v>0.3</v>
      </c>
      <c r="E84" s="167">
        <v>25</v>
      </c>
      <c r="F84" s="167">
        <f>D84*E84</f>
        <v>7.5</v>
      </c>
      <c r="G84" s="25"/>
      <c r="H84" s="17"/>
      <c r="I84" s="16"/>
      <c r="J84" s="15"/>
      <c r="K84" s="8"/>
      <c r="L84" s="16"/>
    </row>
    <row r="85" spans="1:12" ht="11.25" customHeight="1">
      <c r="A85" s="27"/>
      <c r="B85" s="164" t="s">
        <v>136</v>
      </c>
      <c r="C85" s="27" t="s">
        <v>139</v>
      </c>
      <c r="D85" s="166">
        <v>0.2</v>
      </c>
      <c r="E85" s="167">
        <v>15</v>
      </c>
      <c r="F85" s="167">
        <f>D85*E85</f>
        <v>3</v>
      </c>
      <c r="G85" s="25"/>
      <c r="H85" s="17"/>
      <c r="I85" s="16"/>
      <c r="J85" s="15"/>
      <c r="K85" s="8"/>
      <c r="L85" s="16"/>
    </row>
    <row r="86" spans="1:12" ht="11.25" customHeight="1">
      <c r="A86" s="30"/>
      <c r="B86" s="164" t="s">
        <v>137</v>
      </c>
      <c r="C86" s="30" t="s">
        <v>1</v>
      </c>
      <c r="D86" s="166">
        <v>1.05</v>
      </c>
      <c r="E86" s="167">
        <v>71.97</v>
      </c>
      <c r="F86" s="167">
        <f>D86*E86</f>
        <v>75.5685</v>
      </c>
      <c r="G86" s="25"/>
      <c r="H86" s="17"/>
      <c r="I86" s="16"/>
      <c r="J86" s="15"/>
      <c r="K86" s="8"/>
      <c r="L86" s="16"/>
    </row>
    <row r="87" spans="1:12" ht="11.25" customHeight="1">
      <c r="A87" s="30"/>
      <c r="B87" s="162" t="s">
        <v>138</v>
      </c>
      <c r="C87" s="30" t="s">
        <v>140</v>
      </c>
      <c r="D87" s="166">
        <v>6.5</v>
      </c>
      <c r="E87" s="167">
        <v>1.33</v>
      </c>
      <c r="F87" s="167">
        <f>D87*E87</f>
        <v>8.645</v>
      </c>
      <c r="G87" s="172" t="s">
        <v>142</v>
      </c>
      <c r="H87" s="170"/>
      <c r="I87" s="16"/>
      <c r="J87" s="15"/>
      <c r="K87" s="8"/>
      <c r="L87" s="16"/>
    </row>
    <row r="88" spans="1:12" ht="11.25" customHeight="1">
      <c r="A88" s="27"/>
      <c r="B88" s="1"/>
      <c r="C88" s="7"/>
      <c r="D88" s="50"/>
      <c r="E88" s="168" t="s">
        <v>141</v>
      </c>
      <c r="F88" s="169">
        <f>SUM(F84:F87)</f>
        <v>94.7135</v>
      </c>
      <c r="G88" s="173" t="s">
        <v>1</v>
      </c>
      <c r="H88" s="171"/>
      <c r="I88" s="16"/>
      <c r="J88" s="15"/>
      <c r="K88" s="8"/>
      <c r="L88" s="16"/>
    </row>
    <row r="89" spans="1:12" ht="11.25" customHeight="1">
      <c r="A89" s="73" t="s">
        <v>82</v>
      </c>
      <c r="B89" s="81" t="s">
        <v>55</v>
      </c>
      <c r="C89" s="7"/>
      <c r="D89" s="50"/>
      <c r="E89" s="50"/>
      <c r="F89" s="50"/>
      <c r="G89" s="9"/>
      <c r="I89" s="16"/>
      <c r="J89" s="15"/>
      <c r="K89" s="8"/>
      <c r="L89" s="16"/>
    </row>
    <row r="90" spans="1:12" ht="11.25" customHeight="1">
      <c r="A90" s="27"/>
      <c r="B90" s="75" t="s">
        <v>56</v>
      </c>
      <c r="C90" s="7"/>
      <c r="D90" s="50"/>
      <c r="E90" s="50"/>
      <c r="F90" s="50"/>
      <c r="G90" s="9"/>
      <c r="I90" s="16"/>
      <c r="J90" s="15"/>
      <c r="K90" s="8"/>
      <c r="L90" s="16"/>
    </row>
    <row r="91" spans="1:12" ht="11.25" customHeight="1">
      <c r="A91" s="27"/>
      <c r="B91" s="1"/>
      <c r="C91" s="7"/>
      <c r="D91" s="50"/>
      <c r="E91" s="50"/>
      <c r="F91" s="50"/>
      <c r="G91" s="9"/>
      <c r="I91" s="16"/>
      <c r="J91" s="15"/>
      <c r="K91" s="8"/>
      <c r="L91" s="16"/>
    </row>
    <row r="92" spans="1:12" ht="11.25" customHeight="1">
      <c r="A92" s="73" t="s">
        <v>102</v>
      </c>
      <c r="B92" s="80" t="s">
        <v>61</v>
      </c>
      <c r="C92" s="7"/>
      <c r="D92" s="50"/>
      <c r="E92" s="50"/>
      <c r="F92" s="50"/>
      <c r="G92" s="9"/>
      <c r="I92" s="16"/>
      <c r="J92" s="15"/>
      <c r="K92" s="8"/>
      <c r="L92" s="16"/>
    </row>
    <row r="93" spans="1:12" ht="11.25" customHeight="1">
      <c r="A93" s="27"/>
      <c r="B93" s="1" t="s">
        <v>54</v>
      </c>
      <c r="C93" s="7"/>
      <c r="D93" s="50"/>
      <c r="E93" s="50"/>
      <c r="F93" s="50"/>
      <c r="G93" s="9"/>
      <c r="I93" s="16"/>
      <c r="J93" s="15"/>
      <c r="K93" s="8"/>
      <c r="L93" s="16"/>
    </row>
    <row r="94" spans="1:12" ht="11.25" customHeight="1">
      <c r="A94" s="27"/>
      <c r="B94" s="1"/>
      <c r="C94" s="7"/>
      <c r="D94" s="50"/>
      <c r="E94" s="50"/>
      <c r="F94" s="50"/>
      <c r="G94" s="9"/>
      <c r="I94" s="16"/>
      <c r="J94" s="15"/>
      <c r="K94" s="8"/>
      <c r="L94" s="16"/>
    </row>
    <row r="95" spans="1:12" ht="11.25" customHeight="1">
      <c r="A95" s="73" t="s">
        <v>120</v>
      </c>
      <c r="B95" s="80" t="s">
        <v>75</v>
      </c>
      <c r="C95" s="7"/>
      <c r="D95" s="50"/>
      <c r="E95" s="50"/>
      <c r="F95" s="50"/>
      <c r="G95" s="9"/>
      <c r="I95" s="16"/>
      <c r="J95" s="15"/>
      <c r="K95" s="8"/>
      <c r="L95" s="16"/>
    </row>
    <row r="96" spans="1:12" ht="11.25" customHeight="1">
      <c r="A96" s="73"/>
      <c r="B96" s="28" t="s">
        <v>74</v>
      </c>
      <c r="C96" s="7"/>
      <c r="D96" s="50"/>
      <c r="E96" s="50"/>
      <c r="F96" s="50"/>
      <c r="G96" s="9"/>
      <c r="I96" s="16"/>
      <c r="J96" s="15"/>
      <c r="K96" s="8"/>
      <c r="L96" s="16"/>
    </row>
    <row r="97" spans="1:12" ht="11.25" customHeight="1">
      <c r="A97" s="27"/>
      <c r="B97" s="1"/>
      <c r="C97" s="7"/>
      <c r="D97" s="50"/>
      <c r="E97" s="50"/>
      <c r="F97" s="50"/>
      <c r="G97" s="9"/>
      <c r="I97" s="16"/>
      <c r="J97" s="15"/>
      <c r="K97" s="8"/>
      <c r="L97" s="16"/>
    </row>
    <row r="98" spans="1:12" ht="11.25" customHeight="1">
      <c r="A98" s="27"/>
      <c r="B98" s="1"/>
      <c r="C98" s="7"/>
      <c r="D98" s="50"/>
      <c r="E98" s="50"/>
      <c r="F98" s="50"/>
      <c r="G98" s="9"/>
      <c r="I98" s="16"/>
      <c r="J98" s="15"/>
      <c r="K98" s="8"/>
      <c r="L98" s="16"/>
    </row>
    <row r="99" spans="1:12" ht="11.25" customHeight="1">
      <c r="A99" s="27"/>
      <c r="B99" s="1"/>
      <c r="C99" s="7"/>
      <c r="D99" s="50"/>
      <c r="E99" s="50"/>
      <c r="F99" s="50"/>
      <c r="G99" s="9"/>
      <c r="I99" s="16"/>
      <c r="J99" s="15"/>
      <c r="K99" s="8"/>
      <c r="L99" s="16"/>
    </row>
    <row r="100" spans="1:12" ht="11.25" customHeight="1">
      <c r="A100" s="27"/>
      <c r="B100" s="1"/>
      <c r="C100" s="7"/>
      <c r="D100" s="50"/>
      <c r="E100" s="50"/>
      <c r="F100" s="50"/>
      <c r="G100" s="9"/>
      <c r="I100" s="16"/>
      <c r="J100" s="15"/>
      <c r="K100" s="8"/>
      <c r="L100" s="16"/>
    </row>
    <row r="101" spans="1:12" ht="11.25" customHeight="1">
      <c r="A101" s="27"/>
      <c r="B101" s="1"/>
      <c r="C101" s="7"/>
      <c r="D101" s="50"/>
      <c r="E101" s="50"/>
      <c r="F101" s="50"/>
      <c r="G101" s="9"/>
      <c r="I101" s="16"/>
      <c r="J101" s="15"/>
      <c r="K101" s="8"/>
      <c r="L101" s="16"/>
    </row>
    <row r="102" spans="1:12" ht="11.25" customHeight="1">
      <c r="A102" s="27"/>
      <c r="B102" s="1"/>
      <c r="C102" s="7"/>
      <c r="D102" s="50"/>
      <c r="E102" s="50"/>
      <c r="F102" s="50"/>
      <c r="G102" s="9"/>
      <c r="I102" s="16"/>
      <c r="J102" s="15"/>
      <c r="K102" s="8"/>
      <c r="L102" s="16"/>
    </row>
    <row r="103" spans="1:12" ht="11.25" customHeight="1">
      <c r="A103" s="27"/>
      <c r="B103" s="1"/>
      <c r="C103" s="7"/>
      <c r="D103" s="50"/>
      <c r="E103" s="50"/>
      <c r="F103" s="50"/>
      <c r="G103" s="9"/>
      <c r="I103" s="16"/>
      <c r="J103" s="15"/>
      <c r="K103" s="8"/>
      <c r="L103" s="16"/>
    </row>
    <row r="104" spans="1:12" ht="11.25" customHeight="1">
      <c r="A104" s="27"/>
      <c r="B104" s="1"/>
      <c r="C104" s="7"/>
      <c r="D104" s="50"/>
      <c r="E104" s="50"/>
      <c r="F104" s="50"/>
      <c r="G104" s="9"/>
      <c r="I104" s="16"/>
      <c r="J104" s="15"/>
      <c r="K104" s="8"/>
      <c r="L104" s="16"/>
    </row>
    <row r="105" spans="1:12" ht="12.75">
      <c r="A105" s="3"/>
      <c r="C105" s="7"/>
      <c r="D105" s="50"/>
      <c r="E105" s="50"/>
      <c r="F105" s="50"/>
      <c r="G105" s="9"/>
      <c r="I105" s="16"/>
      <c r="J105" s="15"/>
      <c r="K105" s="8"/>
      <c r="L105" s="16"/>
    </row>
    <row r="106" spans="1:12" ht="12.75">
      <c r="A106" s="3"/>
      <c r="C106" s="7"/>
      <c r="D106" s="50"/>
      <c r="E106" s="50"/>
      <c r="F106" s="50"/>
      <c r="G106" s="9"/>
      <c r="I106" s="16"/>
      <c r="J106" s="15"/>
      <c r="K106" s="8"/>
      <c r="L106" s="16"/>
    </row>
    <row r="107" spans="1:12" ht="13.5" customHeight="1">
      <c r="A107" s="3"/>
      <c r="C107" s="7"/>
      <c r="D107" s="50"/>
      <c r="E107" s="50"/>
      <c r="F107" s="50"/>
      <c r="G107" s="9"/>
      <c r="I107" s="16"/>
      <c r="J107" s="15"/>
      <c r="K107" s="8"/>
      <c r="L107" s="16"/>
    </row>
    <row r="108" spans="1:12" ht="12.75">
      <c r="A108" s="3"/>
      <c r="C108" s="7"/>
      <c r="D108" s="50"/>
      <c r="E108" s="50"/>
      <c r="F108" s="50"/>
      <c r="G108" s="9"/>
      <c r="I108" s="16"/>
      <c r="J108" s="15"/>
      <c r="K108" s="8"/>
      <c r="L108" s="16"/>
    </row>
    <row r="109" spans="1:12" ht="12.75">
      <c r="A109" s="3"/>
      <c r="C109" s="7"/>
      <c r="D109" s="50"/>
      <c r="E109" s="50"/>
      <c r="F109" s="50"/>
      <c r="G109" s="9"/>
      <c r="I109" s="16"/>
      <c r="J109" s="15"/>
      <c r="K109" s="8"/>
      <c r="L109" s="19"/>
    </row>
    <row r="110" spans="3:12" s="17" customFormat="1" ht="12.75">
      <c r="C110" s="7"/>
      <c r="D110" s="21"/>
      <c r="E110" s="25"/>
      <c r="F110" s="25"/>
      <c r="G110" s="25"/>
      <c r="I110" s="16"/>
      <c r="J110" s="15"/>
      <c r="K110" s="18"/>
      <c r="L110" s="16"/>
    </row>
    <row r="111" spans="1:12" s="17" customFormat="1" ht="12.75">
      <c r="A111" s="73"/>
      <c r="B111" s="74"/>
      <c r="C111" s="7"/>
      <c r="D111" s="21"/>
      <c r="E111" s="25"/>
      <c r="F111" s="25"/>
      <c r="G111" s="25"/>
      <c r="I111" s="16"/>
      <c r="J111" s="15"/>
      <c r="K111" s="18"/>
      <c r="L111" s="16"/>
    </row>
    <row r="112" spans="1:12" ht="12.75">
      <c r="A112" s="27"/>
      <c r="B112" s="28"/>
      <c r="C112" s="27"/>
      <c r="D112" s="21"/>
      <c r="E112" s="25"/>
      <c r="F112" s="25"/>
      <c r="G112" s="25"/>
      <c r="I112" s="16"/>
      <c r="J112" s="15"/>
      <c r="K112" s="8"/>
      <c r="L112" s="19"/>
    </row>
    <row r="113" spans="1:12" s="17" customFormat="1" ht="12.75">
      <c r="A113" s="27"/>
      <c r="B113" s="28"/>
      <c r="C113" s="27"/>
      <c r="D113" s="21"/>
      <c r="E113" s="25"/>
      <c r="F113" s="25"/>
      <c r="G113" s="25"/>
      <c r="I113" s="16"/>
      <c r="J113" s="15"/>
      <c r="K113" s="18"/>
      <c r="L113" s="16"/>
    </row>
    <row r="114" spans="1:12" s="17" customFormat="1" ht="12.75">
      <c r="A114" s="27"/>
      <c r="B114" s="28"/>
      <c r="C114" s="27"/>
      <c r="D114" s="21"/>
      <c r="E114" s="25"/>
      <c r="F114" s="25"/>
      <c r="G114" s="25"/>
      <c r="I114" s="16"/>
      <c r="J114" s="15"/>
      <c r="K114" s="18"/>
      <c r="L114" s="16"/>
    </row>
    <row r="115" spans="1:12" ht="12.75">
      <c r="A115" s="27"/>
      <c r="B115" s="28"/>
      <c r="C115" s="27"/>
      <c r="D115" s="21"/>
      <c r="E115" s="29"/>
      <c r="F115" s="29"/>
      <c r="G115" s="29"/>
      <c r="I115" s="16"/>
      <c r="J115" s="15"/>
      <c r="K115" s="8"/>
      <c r="L115" s="9"/>
    </row>
    <row r="116" spans="1:12" ht="12.75">
      <c r="A116" s="3"/>
      <c r="C116" s="3"/>
      <c r="D116" s="3"/>
      <c r="E116" s="3"/>
      <c r="F116" s="3"/>
      <c r="G116" s="3"/>
      <c r="I116" s="16"/>
      <c r="J116" s="15"/>
      <c r="K116" s="8"/>
      <c r="L116" s="19"/>
    </row>
    <row r="117" spans="9:12" s="17" customFormat="1" ht="12.75">
      <c r="I117" s="16"/>
      <c r="J117" s="15"/>
      <c r="K117" s="18"/>
      <c r="L117" s="16"/>
    </row>
    <row r="118" spans="9:12" s="17" customFormat="1" ht="12.75">
      <c r="I118" s="16"/>
      <c r="J118" s="15"/>
      <c r="K118" s="18"/>
      <c r="L118" s="16"/>
    </row>
    <row r="119" spans="9:12" s="17" customFormat="1" ht="12.75">
      <c r="I119" s="16"/>
      <c r="J119" s="15"/>
      <c r="K119" s="18"/>
      <c r="L119" s="16"/>
    </row>
    <row r="120" spans="9:12" s="17" customFormat="1" ht="12.75">
      <c r="I120" s="16"/>
      <c r="J120" s="15"/>
      <c r="K120" s="18"/>
      <c r="L120" s="16"/>
    </row>
    <row r="121" spans="9:12" s="17" customFormat="1" ht="12.75">
      <c r="I121" s="16"/>
      <c r="J121" s="15"/>
      <c r="K121" s="18"/>
      <c r="L121" s="16"/>
    </row>
    <row r="122" spans="1:12" s="17" customFormat="1" ht="12.75">
      <c r="A122" s="27"/>
      <c r="B122" s="1"/>
      <c r="C122" s="7"/>
      <c r="D122" s="50"/>
      <c r="E122" s="165"/>
      <c r="F122" s="50"/>
      <c r="G122" s="9"/>
      <c r="I122" s="16"/>
      <c r="J122" s="15"/>
      <c r="K122" s="18"/>
      <c r="L122" s="16"/>
    </row>
    <row r="123" spans="1:12" ht="12.75">
      <c r="A123" s="70"/>
      <c r="B123" s="72"/>
      <c r="I123" s="16"/>
      <c r="J123" s="15"/>
      <c r="K123" s="8"/>
      <c r="L123" s="9"/>
    </row>
    <row r="124" spans="1:12" ht="12.75">
      <c r="A124" s="70"/>
      <c r="B124" s="72"/>
      <c r="I124" s="16"/>
      <c r="J124" s="15"/>
      <c r="K124" s="8"/>
      <c r="L124" s="9"/>
    </row>
    <row r="125" spans="1:12" ht="12.75">
      <c r="A125" s="70"/>
      <c r="B125" s="72"/>
      <c r="I125" s="16"/>
      <c r="J125" s="15"/>
      <c r="K125" s="8"/>
      <c r="L125" s="9"/>
    </row>
    <row r="126" spans="1:12" ht="12.75">
      <c r="A126" s="70"/>
      <c r="B126" s="72"/>
      <c r="I126" s="16"/>
      <c r="J126" s="15"/>
      <c r="K126" s="8"/>
      <c r="L126" s="9"/>
    </row>
    <row r="127" spans="1:12" ht="12.75">
      <c r="A127" s="70"/>
      <c r="B127" s="72"/>
      <c r="I127" s="16"/>
      <c r="J127" s="15"/>
      <c r="K127" s="8"/>
      <c r="L127" s="9"/>
    </row>
    <row r="128" spans="1:12" ht="12.75">
      <c r="A128" s="70"/>
      <c r="B128" s="72"/>
      <c r="I128" s="16"/>
      <c r="J128" s="15"/>
      <c r="K128" s="8"/>
      <c r="L128" s="9"/>
    </row>
    <row r="129" spans="1:12" ht="12.75">
      <c r="A129" s="70"/>
      <c r="B129" s="72"/>
      <c r="I129" s="16"/>
      <c r="J129" s="15"/>
      <c r="K129" s="8"/>
      <c r="L129" s="9"/>
    </row>
    <row r="130" spans="1:12" ht="12.75">
      <c r="A130" s="70"/>
      <c r="B130" s="72"/>
      <c r="I130" s="16"/>
      <c r="J130" s="15"/>
      <c r="K130" s="8"/>
      <c r="L130" s="19"/>
    </row>
    <row r="131" spans="1:12" s="17" customFormat="1" ht="12.75">
      <c r="A131" s="70"/>
      <c r="B131" s="72"/>
      <c r="C131" s="4"/>
      <c r="D131" s="49"/>
      <c r="E131" s="49"/>
      <c r="F131" s="49"/>
      <c r="G131" s="5"/>
      <c r="I131" s="16"/>
      <c r="J131" s="15"/>
      <c r="K131" s="18"/>
      <c r="L131" s="16"/>
    </row>
    <row r="132" spans="1:12" ht="12.75">
      <c r="A132" s="70"/>
      <c r="B132" s="72"/>
      <c r="I132" s="16"/>
      <c r="J132" s="15"/>
      <c r="K132" s="8"/>
      <c r="L132" s="9"/>
    </row>
    <row r="133" spans="1:12" ht="12.75">
      <c r="A133" s="70"/>
      <c r="B133" s="72"/>
      <c r="I133" s="16"/>
      <c r="J133" s="15"/>
      <c r="K133" s="8"/>
      <c r="L133" s="9"/>
    </row>
    <row r="134" spans="1:12" s="17" customFormat="1" ht="12.75">
      <c r="A134" s="70"/>
      <c r="B134" s="72"/>
      <c r="C134" s="4"/>
      <c r="D134" s="49"/>
      <c r="E134" s="49"/>
      <c r="F134" s="49"/>
      <c r="G134" s="5"/>
      <c r="I134" s="20"/>
      <c r="J134" s="18"/>
      <c r="K134" s="18"/>
      <c r="L134" s="21"/>
    </row>
    <row r="135" spans="1:12" ht="12.75">
      <c r="A135" s="70"/>
      <c r="B135" s="72"/>
      <c r="I135" s="15"/>
      <c r="J135" s="8"/>
      <c r="K135" s="8"/>
      <c r="L135" s="19"/>
    </row>
    <row r="136" spans="1:12" ht="12.75">
      <c r="A136" s="70"/>
      <c r="B136" s="72"/>
      <c r="I136" s="15"/>
      <c r="J136" s="8"/>
      <c r="K136" s="8"/>
      <c r="L136" s="19"/>
    </row>
    <row r="137" spans="1:12" ht="12.75">
      <c r="A137" s="70"/>
      <c r="B137" s="72"/>
      <c r="I137" s="8"/>
      <c r="J137" s="8"/>
      <c r="K137" s="8"/>
      <c r="L137" s="9"/>
    </row>
    <row r="138" spans="1:12" ht="7.5" customHeight="1">
      <c r="A138" s="70"/>
      <c r="B138" s="72"/>
      <c r="I138" s="8"/>
      <c r="J138" s="8"/>
      <c r="K138" s="8"/>
      <c r="L138" s="9"/>
    </row>
    <row r="139" spans="1:12" ht="12.75">
      <c r="A139" s="70"/>
      <c r="B139" s="72"/>
      <c r="I139" s="8"/>
      <c r="J139" s="8"/>
      <c r="K139" s="8"/>
      <c r="L139" s="9"/>
    </row>
    <row r="140" spans="1:12" ht="12.75">
      <c r="A140" s="70"/>
      <c r="B140" s="72"/>
      <c r="I140" s="8"/>
      <c r="J140" s="8"/>
      <c r="K140" s="8"/>
      <c r="L140" s="9"/>
    </row>
    <row r="141" spans="1:12" ht="12.75">
      <c r="A141" s="70"/>
      <c r="B141" s="72"/>
      <c r="I141" s="8"/>
      <c r="J141" s="8"/>
      <c r="K141" s="8"/>
      <c r="L141" s="9"/>
    </row>
    <row r="142" spans="1:12" ht="12.75">
      <c r="A142" s="70"/>
      <c r="B142" s="72"/>
      <c r="I142" s="8"/>
      <c r="J142" s="8"/>
      <c r="K142" s="8"/>
      <c r="L142" s="9"/>
    </row>
    <row r="143" spans="1:12" ht="12.75">
      <c r="A143" s="70"/>
      <c r="B143" s="72"/>
      <c r="I143" s="8"/>
      <c r="J143" s="8"/>
      <c r="K143" s="8"/>
      <c r="L143" s="9"/>
    </row>
    <row r="144" spans="1:12" ht="12.75">
      <c r="A144" s="70"/>
      <c r="B144" s="72"/>
      <c r="I144" s="8"/>
      <c r="J144" s="8"/>
      <c r="K144" s="8"/>
      <c r="L144" s="9"/>
    </row>
    <row r="145" spans="1:12" ht="12.75">
      <c r="A145" s="70"/>
      <c r="B145" s="72"/>
      <c r="I145" s="8"/>
      <c r="J145" s="8"/>
      <c r="K145" s="8"/>
      <c r="L145" s="9"/>
    </row>
    <row r="146" spans="1:12" ht="12.75">
      <c r="A146" s="70"/>
      <c r="B146" s="72"/>
      <c r="I146" s="8"/>
      <c r="J146" s="8"/>
      <c r="K146" s="8"/>
      <c r="L146" s="9"/>
    </row>
    <row r="147" spans="1:12" ht="12.75">
      <c r="A147" s="70"/>
      <c r="B147" s="72"/>
      <c r="I147" s="8"/>
      <c r="J147" s="8"/>
      <c r="K147" s="8"/>
      <c r="L147" s="9"/>
    </row>
    <row r="148" spans="1:12" ht="12.75">
      <c r="A148" s="70"/>
      <c r="B148" s="72"/>
      <c r="I148" s="8"/>
      <c r="J148" s="8"/>
      <c r="K148" s="8"/>
      <c r="L148" s="9"/>
    </row>
    <row r="149" spans="1:12" ht="12.75">
      <c r="A149" s="70"/>
      <c r="B149" s="72"/>
      <c r="I149" s="8"/>
      <c r="J149" s="8"/>
      <c r="K149" s="8"/>
      <c r="L149" s="9"/>
    </row>
    <row r="150" spans="1:12" ht="12.75">
      <c r="A150" s="70"/>
      <c r="B150" s="72"/>
      <c r="I150" s="8"/>
      <c r="J150" s="8"/>
      <c r="K150" s="8"/>
      <c r="L150" s="9"/>
    </row>
    <row r="151" spans="1:12" ht="12.75">
      <c r="A151" s="70"/>
      <c r="B151" s="72"/>
      <c r="I151" s="8"/>
      <c r="J151" s="8"/>
      <c r="K151" s="8"/>
      <c r="L151" s="9"/>
    </row>
    <row r="152" spans="1:12" ht="12.75">
      <c r="A152" s="70"/>
      <c r="B152" s="72"/>
      <c r="I152" s="8"/>
      <c r="J152" s="8"/>
      <c r="K152" s="8"/>
      <c r="L152" s="9"/>
    </row>
    <row r="153" spans="1:12" ht="12.75">
      <c r="A153" s="70"/>
      <c r="B153" s="72"/>
      <c r="I153" s="8"/>
      <c r="J153" s="8"/>
      <c r="K153" s="8"/>
      <c r="L153" s="9"/>
    </row>
    <row r="154" spans="1:12" ht="12.75">
      <c r="A154" s="70"/>
      <c r="B154" s="72"/>
      <c r="I154" s="8"/>
      <c r="J154" s="8"/>
      <c r="K154" s="8"/>
      <c r="L154" s="9"/>
    </row>
    <row r="155" spans="1:12" ht="12.75">
      <c r="A155" s="70"/>
      <c r="B155" s="72"/>
      <c r="I155" s="8"/>
      <c r="J155" s="8"/>
      <c r="K155" s="8"/>
      <c r="L155" s="9"/>
    </row>
    <row r="156" spans="1:12" ht="12.75">
      <c r="A156" s="70"/>
      <c r="B156" s="72"/>
      <c r="I156" s="8"/>
      <c r="J156" s="8"/>
      <c r="K156" s="8"/>
      <c r="L156" s="9"/>
    </row>
    <row r="157" spans="1:12" ht="12.75">
      <c r="A157" s="70"/>
      <c r="B157" s="72"/>
      <c r="I157" s="8"/>
      <c r="J157" s="8"/>
      <c r="K157" s="8"/>
      <c r="L157" s="9"/>
    </row>
    <row r="158" spans="1:12" ht="12.75">
      <c r="A158" s="70"/>
      <c r="B158" s="72"/>
      <c r="I158" s="8"/>
      <c r="J158" s="8"/>
      <c r="K158" s="8"/>
      <c r="L158" s="9"/>
    </row>
    <row r="159" spans="1:12" ht="12.75">
      <c r="A159" s="70"/>
      <c r="B159" s="72"/>
      <c r="I159" s="8"/>
      <c r="J159" s="8"/>
      <c r="K159" s="8"/>
      <c r="L159" s="9"/>
    </row>
    <row r="160" spans="1:12" ht="12.75">
      <c r="A160" s="70"/>
      <c r="B160" s="72"/>
      <c r="I160" s="8"/>
      <c r="J160" s="8"/>
      <c r="K160" s="8"/>
      <c r="L160" s="9"/>
    </row>
    <row r="161" spans="1:12" ht="12.75">
      <c r="A161" s="70"/>
      <c r="B161" s="72"/>
      <c r="I161" s="8"/>
      <c r="J161" s="8"/>
      <c r="K161" s="8"/>
      <c r="L161" s="9"/>
    </row>
    <row r="162" spans="1:12" ht="12.75">
      <c r="A162" s="70"/>
      <c r="B162" s="72"/>
      <c r="I162" s="8"/>
      <c r="J162" s="8"/>
      <c r="K162" s="8"/>
      <c r="L162" s="9"/>
    </row>
    <row r="163" spans="1:12" ht="12.75">
      <c r="A163" s="70"/>
      <c r="B163" s="72"/>
      <c r="I163" s="8"/>
      <c r="J163" s="8"/>
      <c r="K163" s="8"/>
      <c r="L163" s="9"/>
    </row>
    <row r="164" spans="1:12" ht="12.75">
      <c r="A164" s="70"/>
      <c r="B164" s="72"/>
      <c r="I164" s="8"/>
      <c r="J164" s="8"/>
      <c r="K164" s="8"/>
      <c r="L164" s="9"/>
    </row>
    <row r="165" spans="1:12" ht="12.75">
      <c r="A165" s="70"/>
      <c r="B165" s="72"/>
      <c r="I165" s="8"/>
      <c r="J165" s="8"/>
      <c r="K165" s="8"/>
      <c r="L165" s="9"/>
    </row>
    <row r="166" spans="1:12" ht="12.75">
      <c r="A166" s="70"/>
      <c r="B166" s="72"/>
      <c r="I166" s="8"/>
      <c r="J166" s="8"/>
      <c r="K166" s="8"/>
      <c r="L166" s="9"/>
    </row>
    <row r="167" spans="1:12" ht="12.75">
      <c r="A167" s="70"/>
      <c r="B167" s="72"/>
      <c r="I167" s="8"/>
      <c r="J167" s="8"/>
      <c r="K167" s="8"/>
      <c r="L167" s="9"/>
    </row>
    <row r="168" spans="1:12" ht="12.75">
      <c r="A168" s="70"/>
      <c r="B168" s="72"/>
      <c r="I168" s="8"/>
      <c r="J168" s="8"/>
      <c r="K168" s="8"/>
      <c r="L168" s="9"/>
    </row>
    <row r="169" spans="1:12" ht="12.75">
      <c r="A169" s="70"/>
      <c r="B169" s="72"/>
      <c r="I169" s="8"/>
      <c r="J169" s="8"/>
      <c r="K169" s="8"/>
      <c r="L169" s="9"/>
    </row>
    <row r="170" spans="1:12" ht="12.75">
      <c r="A170" s="70"/>
      <c r="B170" s="72"/>
      <c r="I170" s="8"/>
      <c r="J170" s="8"/>
      <c r="K170" s="8"/>
      <c r="L170" s="9"/>
    </row>
    <row r="171" spans="1:12" ht="12.75">
      <c r="A171" s="70"/>
      <c r="B171" s="72"/>
      <c r="I171" s="8"/>
      <c r="J171" s="8"/>
      <c r="K171" s="8"/>
      <c r="L171" s="9"/>
    </row>
    <row r="172" spans="1:12" ht="12.75">
      <c r="A172" s="70"/>
      <c r="B172" s="72"/>
      <c r="I172" s="8"/>
      <c r="J172" s="8"/>
      <c r="K172" s="8"/>
      <c r="L172" s="9"/>
    </row>
    <row r="173" spans="1:12" ht="12.75">
      <c r="A173" s="70"/>
      <c r="B173" s="72"/>
      <c r="I173" s="8"/>
      <c r="J173" s="8"/>
      <c r="K173" s="8"/>
      <c r="L173" s="9"/>
    </row>
    <row r="174" spans="1:12" ht="12.75">
      <c r="A174" s="70"/>
      <c r="B174" s="72"/>
      <c r="I174" s="8"/>
      <c r="J174" s="8"/>
      <c r="K174" s="8"/>
      <c r="L174" s="9"/>
    </row>
    <row r="175" spans="1:12" ht="12.75">
      <c r="A175" s="70"/>
      <c r="B175" s="72"/>
      <c r="I175" s="8"/>
      <c r="J175" s="8"/>
      <c r="K175" s="8"/>
      <c r="L175" s="9"/>
    </row>
    <row r="176" spans="1:12" ht="12.75">
      <c r="A176" s="70"/>
      <c r="B176" s="72"/>
      <c r="I176" s="8"/>
      <c r="J176" s="8"/>
      <c r="K176" s="8"/>
      <c r="L176" s="9"/>
    </row>
    <row r="177" spans="1:12" ht="12.75">
      <c r="A177" s="70"/>
      <c r="B177" s="72"/>
      <c r="I177" s="8"/>
      <c r="J177" s="8"/>
      <c r="K177" s="8"/>
      <c r="L177" s="9"/>
    </row>
    <row r="178" spans="9:12" ht="12.75">
      <c r="I178" s="8"/>
      <c r="J178" s="8"/>
      <c r="K178" s="8"/>
      <c r="L178" s="9"/>
    </row>
    <row r="179" spans="9:12" ht="12.75">
      <c r="I179" s="8"/>
      <c r="J179" s="8"/>
      <c r="K179" s="8"/>
      <c r="L179" s="9"/>
    </row>
    <row r="180" spans="9:12" ht="12.75">
      <c r="I180" s="8"/>
      <c r="J180" s="8"/>
      <c r="K180" s="8"/>
      <c r="L180" s="9"/>
    </row>
    <row r="181" spans="9:12" ht="12.75">
      <c r="I181" s="8"/>
      <c r="J181" s="8"/>
      <c r="K181" s="8"/>
      <c r="L181" s="9"/>
    </row>
    <row r="182" spans="9:12" ht="12.75">
      <c r="I182" s="8"/>
      <c r="J182" s="8"/>
      <c r="K182" s="8"/>
      <c r="L182" s="9"/>
    </row>
    <row r="183" spans="9:12" ht="12.75">
      <c r="I183" s="8"/>
      <c r="J183" s="8"/>
      <c r="K183" s="8"/>
      <c r="L183" s="9"/>
    </row>
    <row r="184" spans="9:12" ht="12.75">
      <c r="I184" s="8"/>
      <c r="J184" s="8"/>
      <c r="K184" s="8"/>
      <c r="L184" s="9"/>
    </row>
    <row r="185" spans="9:12" ht="12.75">
      <c r="I185" s="8"/>
      <c r="J185" s="8"/>
      <c r="K185" s="8"/>
      <c r="L185" s="9"/>
    </row>
    <row r="186" spans="9:12" ht="12.75">
      <c r="I186" s="8"/>
      <c r="J186" s="8"/>
      <c r="K186" s="8"/>
      <c r="L186" s="9"/>
    </row>
    <row r="187" spans="9:12" ht="12.75">
      <c r="I187" s="8"/>
      <c r="J187" s="8"/>
      <c r="K187" s="8"/>
      <c r="L187" s="9"/>
    </row>
    <row r="188" spans="9:12" ht="12.75">
      <c r="I188" s="8"/>
      <c r="J188" s="8"/>
      <c r="K188" s="8"/>
      <c r="L188" s="9"/>
    </row>
    <row r="189" spans="9:12" ht="12.75">
      <c r="I189" s="8"/>
      <c r="J189" s="8"/>
      <c r="K189" s="8"/>
      <c r="L189" s="9"/>
    </row>
    <row r="190" spans="9:12" ht="12.75">
      <c r="I190" s="8"/>
      <c r="J190" s="8"/>
      <c r="K190" s="8"/>
      <c r="L190" s="9"/>
    </row>
    <row r="191" spans="9:12" ht="12.75">
      <c r="I191" s="8"/>
      <c r="J191" s="8"/>
      <c r="K191" s="8"/>
      <c r="L191" s="9"/>
    </row>
    <row r="192" spans="9:12" ht="12.75">
      <c r="I192" s="8"/>
      <c r="J192" s="8"/>
      <c r="K192" s="8"/>
      <c r="L192" s="9"/>
    </row>
    <row r="193" spans="9:12" ht="12.75">
      <c r="I193" s="8"/>
      <c r="J193" s="8"/>
      <c r="K193" s="8"/>
      <c r="L193" s="9"/>
    </row>
    <row r="194" spans="9:12" ht="12.75">
      <c r="I194" s="8"/>
      <c r="J194" s="8"/>
      <c r="K194" s="8"/>
      <c r="L194" s="9"/>
    </row>
    <row r="195" spans="9:12" ht="12.75">
      <c r="I195" s="8"/>
      <c r="J195" s="8"/>
      <c r="K195" s="8"/>
      <c r="L195" s="9"/>
    </row>
    <row r="196" spans="9:12" ht="12.75">
      <c r="I196" s="8"/>
      <c r="J196" s="8"/>
      <c r="K196" s="8"/>
      <c r="L196" s="9"/>
    </row>
    <row r="197" spans="9:12" ht="12.75">
      <c r="I197" s="8"/>
      <c r="J197" s="8"/>
      <c r="K197" s="8"/>
      <c r="L197" s="9"/>
    </row>
    <row r="198" spans="9:12" ht="12.75">
      <c r="I198" s="8"/>
      <c r="J198" s="8"/>
      <c r="K198" s="8"/>
      <c r="L198" s="9"/>
    </row>
    <row r="199" spans="9:12" ht="12.75">
      <c r="I199" s="8"/>
      <c r="J199" s="8"/>
      <c r="K199" s="8"/>
      <c r="L199" s="9"/>
    </row>
    <row r="200" spans="9:12" ht="12.75">
      <c r="I200" s="8"/>
      <c r="J200" s="8"/>
      <c r="K200" s="8"/>
      <c r="L200" s="9"/>
    </row>
    <row r="201" spans="9:12" ht="12.75">
      <c r="I201" s="8"/>
      <c r="J201" s="8"/>
      <c r="K201" s="8"/>
      <c r="L201" s="9"/>
    </row>
    <row r="202" spans="9:12" ht="12.75">
      <c r="I202" s="8"/>
      <c r="J202" s="8"/>
      <c r="K202" s="8"/>
      <c r="L202" s="9"/>
    </row>
    <row r="203" spans="9:12" ht="12.75">
      <c r="I203" s="8"/>
      <c r="J203" s="8"/>
      <c r="K203" s="8"/>
      <c r="L203" s="9"/>
    </row>
    <row r="204" spans="9:12" ht="12.75">
      <c r="I204" s="8"/>
      <c r="J204" s="8"/>
      <c r="K204" s="8"/>
      <c r="L204" s="9"/>
    </row>
    <row r="205" spans="9:12" ht="12.75">
      <c r="I205" s="8"/>
      <c r="J205" s="8"/>
      <c r="K205" s="8"/>
      <c r="L205" s="9"/>
    </row>
    <row r="206" spans="9:12" ht="12.75">
      <c r="I206" s="8"/>
      <c r="J206" s="8"/>
      <c r="K206" s="8"/>
      <c r="L206" s="9"/>
    </row>
    <row r="207" spans="9:12" ht="12.75">
      <c r="I207" s="8"/>
      <c r="J207" s="8"/>
      <c r="K207" s="8"/>
      <c r="L207" s="9"/>
    </row>
    <row r="208" spans="9:12" ht="12.75">
      <c r="I208" s="8"/>
      <c r="J208" s="8"/>
      <c r="K208" s="8"/>
      <c r="L208" s="9"/>
    </row>
    <row r="209" spans="9:12" ht="12.75">
      <c r="I209" s="8"/>
      <c r="J209" s="8"/>
      <c r="K209" s="8"/>
      <c r="L209" s="9"/>
    </row>
    <row r="210" spans="9:12" ht="12.75">
      <c r="I210" s="8"/>
      <c r="J210" s="8"/>
      <c r="K210" s="8"/>
      <c r="L210" s="9"/>
    </row>
    <row r="211" spans="9:12" ht="12.75">
      <c r="I211" s="8"/>
      <c r="J211" s="8"/>
      <c r="K211" s="8"/>
      <c r="L211" s="9"/>
    </row>
    <row r="212" spans="9:12" ht="12.75">
      <c r="I212" s="8"/>
      <c r="J212" s="8"/>
      <c r="K212" s="8"/>
      <c r="L212" s="9"/>
    </row>
    <row r="213" spans="9:12" ht="12.75">
      <c r="I213" s="8"/>
      <c r="J213" s="8"/>
      <c r="K213" s="8"/>
      <c r="L213" s="9"/>
    </row>
    <row r="214" spans="9:12" ht="12.75">
      <c r="I214" s="8"/>
      <c r="J214" s="8"/>
      <c r="K214" s="8"/>
      <c r="L214" s="9"/>
    </row>
    <row r="215" spans="9:12" ht="12.75">
      <c r="I215" s="8"/>
      <c r="J215" s="8"/>
      <c r="K215" s="8"/>
      <c r="L215" s="9"/>
    </row>
    <row r="216" spans="9:12" ht="12.75">
      <c r="I216" s="8"/>
      <c r="J216" s="8"/>
      <c r="K216" s="8"/>
      <c r="L216" s="9"/>
    </row>
    <row r="217" spans="9:12" ht="12.75">
      <c r="I217" s="8"/>
      <c r="J217" s="8"/>
      <c r="K217" s="8"/>
      <c r="L217" s="9"/>
    </row>
    <row r="218" spans="9:12" ht="12.75">
      <c r="I218" s="8"/>
      <c r="J218" s="8"/>
      <c r="K218" s="8"/>
      <c r="L218" s="9"/>
    </row>
    <row r="219" spans="9:12" ht="12.75">
      <c r="I219" s="8"/>
      <c r="J219" s="8"/>
      <c r="K219" s="8"/>
      <c r="L219" s="9"/>
    </row>
    <row r="220" spans="9:12" ht="12.75">
      <c r="I220" s="8"/>
      <c r="J220" s="8"/>
      <c r="K220" s="8"/>
      <c r="L220" s="9"/>
    </row>
    <row r="221" spans="9:12" ht="12.75">
      <c r="I221" s="8"/>
      <c r="J221" s="8"/>
      <c r="K221" s="8"/>
      <c r="L221" s="9"/>
    </row>
    <row r="222" spans="9:12" ht="12.75">
      <c r="I222" s="8"/>
      <c r="J222" s="8"/>
      <c r="K222" s="8"/>
      <c r="L222" s="9"/>
    </row>
    <row r="223" spans="9:12" ht="12.75">
      <c r="I223" s="8"/>
      <c r="J223" s="8"/>
      <c r="K223" s="8"/>
      <c r="L223" s="9"/>
    </row>
    <row r="224" spans="9:12" ht="12.75">
      <c r="I224" s="8"/>
      <c r="J224" s="8"/>
      <c r="K224" s="8"/>
      <c r="L224" s="9"/>
    </row>
    <row r="225" spans="9:12" ht="12.75">
      <c r="I225" s="8"/>
      <c r="J225" s="8"/>
      <c r="K225" s="8"/>
      <c r="L225" s="9"/>
    </row>
    <row r="226" spans="9:12" ht="12.75">
      <c r="I226" s="8"/>
      <c r="J226" s="8"/>
      <c r="K226" s="8"/>
      <c r="L226" s="9"/>
    </row>
    <row r="227" spans="9:12" ht="12.75">
      <c r="I227" s="8"/>
      <c r="J227" s="8"/>
      <c r="K227" s="8"/>
      <c r="L227" s="9"/>
    </row>
    <row r="228" spans="9:12" ht="12.75">
      <c r="I228" s="8"/>
      <c r="J228" s="8"/>
      <c r="K228" s="8"/>
      <c r="L228" s="9"/>
    </row>
    <row r="229" spans="9:12" ht="12.75">
      <c r="I229" s="8"/>
      <c r="J229" s="8"/>
      <c r="K229" s="8"/>
      <c r="L229" s="9"/>
    </row>
    <row r="230" spans="9:12" ht="12.75">
      <c r="I230" s="8"/>
      <c r="J230" s="8"/>
      <c r="K230" s="8"/>
      <c r="L230" s="9"/>
    </row>
    <row r="231" spans="9:12" ht="12.75">
      <c r="I231" s="8"/>
      <c r="J231" s="8"/>
      <c r="K231" s="8"/>
      <c r="L231" s="9"/>
    </row>
    <row r="232" spans="9:12" ht="12.75">
      <c r="I232" s="8"/>
      <c r="J232" s="8"/>
      <c r="K232" s="8"/>
      <c r="L232" s="9"/>
    </row>
    <row r="233" spans="9:12" ht="12.75">
      <c r="I233" s="8"/>
      <c r="J233" s="8"/>
      <c r="K233" s="8"/>
      <c r="L233" s="9"/>
    </row>
    <row r="234" spans="9:12" ht="12.75">
      <c r="I234" s="8"/>
      <c r="J234" s="8"/>
      <c r="K234" s="8"/>
      <c r="L234" s="9"/>
    </row>
    <row r="235" spans="9:12" ht="12.75">
      <c r="I235" s="8"/>
      <c r="J235" s="8"/>
      <c r="K235" s="8"/>
      <c r="L235" s="9"/>
    </row>
    <row r="236" spans="9:12" ht="12.75">
      <c r="I236" s="8"/>
      <c r="J236" s="8"/>
      <c r="K236" s="8"/>
      <c r="L236" s="9"/>
    </row>
    <row r="237" spans="9:12" ht="12.75">
      <c r="I237" s="8"/>
      <c r="J237" s="8"/>
      <c r="K237" s="8"/>
      <c r="L237" s="9"/>
    </row>
    <row r="238" spans="9:12" ht="12.75">
      <c r="I238" s="8"/>
      <c r="J238" s="8"/>
      <c r="K238" s="8"/>
      <c r="L238" s="9"/>
    </row>
    <row r="239" spans="9:12" ht="12.75">
      <c r="I239" s="8"/>
      <c r="J239" s="8"/>
      <c r="K239" s="8"/>
      <c r="L239" s="9"/>
    </row>
    <row r="240" spans="9:12" ht="12.75">
      <c r="I240" s="8"/>
      <c r="J240" s="8"/>
      <c r="K240" s="8"/>
      <c r="L240" s="9"/>
    </row>
    <row r="241" spans="9:12" ht="12.75">
      <c r="I241" s="8"/>
      <c r="J241" s="8"/>
      <c r="K241" s="8"/>
      <c r="L241" s="9"/>
    </row>
    <row r="242" spans="9:12" ht="12.75">
      <c r="I242" s="8"/>
      <c r="J242" s="8"/>
      <c r="K242" s="8"/>
      <c r="L242" s="9"/>
    </row>
    <row r="243" spans="9:12" ht="12.75">
      <c r="I243" s="8"/>
      <c r="J243" s="8"/>
      <c r="K243" s="8"/>
      <c r="L243" s="9"/>
    </row>
    <row r="244" spans="9:12" ht="12.75">
      <c r="I244" s="8"/>
      <c r="J244" s="8"/>
      <c r="K244" s="8"/>
      <c r="L244" s="9"/>
    </row>
    <row r="245" spans="9:12" ht="12.75">
      <c r="I245" s="8"/>
      <c r="J245" s="8"/>
      <c r="K245" s="8"/>
      <c r="L245" s="9"/>
    </row>
    <row r="246" spans="9:12" ht="12.75">
      <c r="I246" s="8"/>
      <c r="J246" s="8"/>
      <c r="K246" s="8"/>
      <c r="L246" s="9"/>
    </row>
    <row r="247" spans="9:12" ht="12.75">
      <c r="I247" s="8"/>
      <c r="J247" s="8"/>
      <c r="K247" s="8"/>
      <c r="L247" s="9"/>
    </row>
    <row r="248" spans="9:12" ht="12.75">
      <c r="I248" s="8"/>
      <c r="J248" s="8"/>
      <c r="K248" s="8"/>
      <c r="L248" s="9"/>
    </row>
    <row r="249" spans="9:12" ht="12.75">
      <c r="I249" s="8"/>
      <c r="J249" s="8"/>
      <c r="K249" s="8"/>
      <c r="L249" s="9"/>
    </row>
    <row r="250" spans="9:12" ht="12.75">
      <c r="I250" s="8"/>
      <c r="J250" s="8"/>
      <c r="K250" s="8"/>
      <c r="L250" s="9"/>
    </row>
    <row r="251" spans="9:12" ht="12.75">
      <c r="I251" s="8"/>
      <c r="J251" s="8"/>
      <c r="K251" s="8"/>
      <c r="L251" s="9"/>
    </row>
    <row r="252" spans="9:12" ht="12.75">
      <c r="I252" s="8"/>
      <c r="J252" s="8"/>
      <c r="K252" s="8"/>
      <c r="L252" s="9"/>
    </row>
    <row r="253" spans="9:12" ht="12.75">
      <c r="I253" s="8"/>
      <c r="J253" s="8"/>
      <c r="K253" s="8"/>
      <c r="L253" s="9"/>
    </row>
    <row r="254" spans="9:12" ht="12.75">
      <c r="I254" s="8"/>
      <c r="J254" s="8"/>
      <c r="K254" s="8"/>
      <c r="L254" s="9"/>
    </row>
    <row r="255" spans="9:12" ht="12.75">
      <c r="I255" s="8"/>
      <c r="J255" s="8"/>
      <c r="K255" s="8"/>
      <c r="L255" s="9"/>
    </row>
    <row r="256" spans="9:12" ht="12.75">
      <c r="I256" s="8"/>
      <c r="J256" s="8"/>
      <c r="K256" s="8"/>
      <c r="L256" s="9"/>
    </row>
    <row r="257" spans="9:12" ht="12.75">
      <c r="I257" s="8"/>
      <c r="J257" s="8"/>
      <c r="K257" s="8"/>
      <c r="L257" s="9"/>
    </row>
    <row r="258" spans="9:12" ht="12.75">
      <c r="I258" s="8"/>
      <c r="J258" s="8"/>
      <c r="K258" s="8"/>
      <c r="L258" s="9"/>
    </row>
    <row r="259" spans="9:12" ht="12.75">
      <c r="I259" s="8"/>
      <c r="J259" s="8"/>
      <c r="K259" s="8"/>
      <c r="L259" s="9"/>
    </row>
    <row r="260" spans="9:12" ht="12.75">
      <c r="I260" s="8"/>
      <c r="J260" s="8"/>
      <c r="K260" s="8"/>
      <c r="L260" s="9"/>
    </row>
    <row r="261" spans="9:12" ht="12.75">
      <c r="I261" s="8"/>
      <c r="J261" s="8"/>
      <c r="K261" s="8"/>
      <c r="L261" s="9"/>
    </row>
    <row r="262" spans="9:12" ht="12.75">
      <c r="I262" s="8"/>
      <c r="J262" s="8"/>
      <c r="K262" s="8"/>
      <c r="L262" s="9"/>
    </row>
    <row r="263" spans="9:12" ht="12.75">
      <c r="I263" s="8"/>
      <c r="J263" s="8"/>
      <c r="K263" s="8"/>
      <c r="L263" s="9"/>
    </row>
    <row r="264" spans="9:12" ht="12.75">
      <c r="I264" s="8"/>
      <c r="J264" s="8"/>
      <c r="K264" s="8"/>
      <c r="L264" s="9"/>
    </row>
    <row r="265" spans="9:12" ht="12.75">
      <c r="I265" s="8"/>
      <c r="J265" s="8"/>
      <c r="K265" s="8"/>
      <c r="L265" s="9"/>
    </row>
  </sheetData>
  <sheetProtection/>
  <mergeCells count="14">
    <mergeCell ref="C75:D75"/>
    <mergeCell ref="C76:D76"/>
    <mergeCell ref="C77:D77"/>
    <mergeCell ref="C78:D78"/>
    <mergeCell ref="C79:D79"/>
    <mergeCell ref="A4:G4"/>
    <mergeCell ref="A64:B64"/>
    <mergeCell ref="A65:G66"/>
    <mergeCell ref="L8:L9"/>
    <mergeCell ref="A8:A9"/>
    <mergeCell ref="B8:B9"/>
    <mergeCell ref="C8:C9"/>
    <mergeCell ref="D8:D9"/>
    <mergeCell ref="L12:N12"/>
  </mergeCells>
  <printOptions/>
  <pageMargins left="0.7086614173228347" right="0.5118110236220472" top="2.362204724409449" bottom="0.7874015748031497" header="0.31496062992125984" footer="0.31496062992125984"/>
  <pageSetup horizontalDpi="300" verticalDpi="300" orientation="portrait" paperSize="9" scale="7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36.421875" style="0" customWidth="1"/>
    <col min="3" max="3" width="13.7109375" style="0" customWidth="1"/>
    <col min="7" max="7" width="10.140625" style="0" customWidth="1"/>
    <col min="9" max="9" width="9.8515625" style="0" bestFit="1" customWidth="1"/>
  </cols>
  <sheetData>
    <row r="1" spans="1:10" ht="20.25">
      <c r="A1" s="86" t="str">
        <f>'[1]ORCA'!A1</f>
        <v>PREFEITURA MUNICIPAL DE TIMBÓ</v>
      </c>
      <c r="B1" s="87"/>
      <c r="C1" s="88"/>
      <c r="D1" s="89"/>
      <c r="E1" s="89"/>
      <c r="F1" s="90"/>
      <c r="G1" s="91"/>
      <c r="H1" s="92"/>
      <c r="I1" s="91"/>
      <c r="J1" s="91"/>
    </row>
    <row r="2" spans="1:10" ht="12.75">
      <c r="A2" s="86" t="str">
        <f>'[1]ORCA'!A2</f>
        <v>SECRETARIA DE PLANEJAMENTO, TRÂNSITO E MEIO AMBIENTE</v>
      </c>
      <c r="B2" s="87"/>
      <c r="C2" s="89"/>
      <c r="D2" s="89"/>
      <c r="E2" s="89"/>
      <c r="F2" s="90"/>
      <c r="G2" s="93" t="s">
        <v>16</v>
      </c>
      <c r="H2" s="90"/>
      <c r="I2" s="91"/>
      <c r="J2" s="91"/>
    </row>
    <row r="3" spans="1:10" ht="12.75">
      <c r="A3" s="205" t="s">
        <v>86</v>
      </c>
      <c r="B3" s="206"/>
      <c r="C3" s="206"/>
      <c r="D3" s="206"/>
      <c r="E3" s="206"/>
      <c r="F3" s="206"/>
      <c r="G3" s="206"/>
      <c r="H3" s="206"/>
      <c r="I3" s="206"/>
      <c r="J3" s="207"/>
    </row>
    <row r="4" spans="1:10" ht="12.75">
      <c r="A4" s="94" t="str">
        <f>'[1]ORCA'!A5</f>
        <v>PROJETO : </v>
      </c>
      <c r="B4" s="95" t="str">
        <f>ORCA!B5</f>
        <v>REFORMA PFREFEITURA</v>
      </c>
      <c r="C4" s="96"/>
      <c r="D4" s="96"/>
      <c r="E4" s="97"/>
      <c r="F4" s="98"/>
      <c r="G4" s="145" t="str">
        <f>ORCA!A7</f>
        <v>ÁREA TOTAL = 1.083,00 m²</v>
      </c>
      <c r="H4" s="100"/>
      <c r="I4" s="99"/>
      <c r="J4" s="101"/>
    </row>
    <row r="5" spans="1:10" ht="12.75">
      <c r="A5" s="102" t="str">
        <f>'[1]ORCA'!A6</f>
        <v>LOCAL: :</v>
      </c>
      <c r="B5" s="103" t="str">
        <f>ORCA!B6</f>
        <v>Av. Getúlio Vargas, 700, Centro, Timbó-SC</v>
      </c>
      <c r="C5" s="104"/>
      <c r="D5" s="105"/>
      <c r="E5" s="106"/>
      <c r="F5" s="107"/>
      <c r="G5" s="108"/>
      <c r="H5" s="109"/>
      <c r="I5" s="108"/>
      <c r="J5" s="110"/>
    </row>
    <row r="6" spans="1:10" ht="12.75">
      <c r="A6" s="208" t="s">
        <v>0</v>
      </c>
      <c r="B6" s="210" t="s">
        <v>87</v>
      </c>
      <c r="C6" s="111" t="s">
        <v>88</v>
      </c>
      <c r="D6" s="212" t="s">
        <v>89</v>
      </c>
      <c r="E6" s="214" t="s">
        <v>90</v>
      </c>
      <c r="F6" s="215"/>
      <c r="G6" s="214" t="s">
        <v>91</v>
      </c>
      <c r="H6" s="215"/>
      <c r="I6" s="112" t="s">
        <v>88</v>
      </c>
      <c r="J6" s="111" t="s">
        <v>89</v>
      </c>
    </row>
    <row r="7" spans="1:10" ht="13.5" thickBot="1">
      <c r="A7" s="209"/>
      <c r="B7" s="211"/>
      <c r="C7" s="113" t="s">
        <v>92</v>
      </c>
      <c r="D7" s="213"/>
      <c r="E7" s="114" t="s">
        <v>93</v>
      </c>
      <c r="F7" s="115" t="s">
        <v>89</v>
      </c>
      <c r="G7" s="114" t="s">
        <v>94</v>
      </c>
      <c r="H7" s="115" t="s">
        <v>89</v>
      </c>
      <c r="I7" s="116" t="s">
        <v>92</v>
      </c>
      <c r="J7" s="113" t="s">
        <v>92</v>
      </c>
    </row>
    <row r="8" spans="1:10" ht="13.5" thickTop="1">
      <c r="A8" s="117">
        <v>1</v>
      </c>
      <c r="B8" s="118" t="str">
        <f>ORCA!B10</f>
        <v>SERVIÇOS INCIAIS</v>
      </c>
      <c r="C8" s="119">
        <f>ORCA!G12</f>
        <v>1152.59</v>
      </c>
      <c r="D8" s="120">
        <f aca="true" t="shared" si="0" ref="D8:D16">SUM(C8*100%/$C$17)</f>
        <v>0.011583005374798292</v>
      </c>
      <c r="E8" s="121">
        <f>SUM($C$8*F8)</f>
        <v>1152.59</v>
      </c>
      <c r="F8" s="122">
        <v>1</v>
      </c>
      <c r="G8" s="121">
        <f>SUM($C$8*H8)</f>
        <v>0</v>
      </c>
      <c r="H8" s="122"/>
      <c r="I8" s="123">
        <f>E8+G8</f>
        <v>1152.59</v>
      </c>
      <c r="J8" s="124">
        <f>F8+H8</f>
        <v>1</v>
      </c>
    </row>
    <row r="9" spans="1:10" ht="12.75">
      <c r="A9" s="125">
        <v>2</v>
      </c>
      <c r="B9" s="119" t="str">
        <f>ORCA!B13</f>
        <v>REMOÇÃO DO MURO E ESQUADRIA</v>
      </c>
      <c r="C9" s="119">
        <f>ORCA!G18</f>
        <v>208.55</v>
      </c>
      <c r="D9" s="120">
        <f t="shared" si="0"/>
        <v>0.0020958326646198424</v>
      </c>
      <c r="E9" s="121">
        <f>SUM($C$9*F9)</f>
        <v>208.55</v>
      </c>
      <c r="F9" s="122">
        <v>1</v>
      </c>
      <c r="G9" s="121">
        <f>SUM($C$9*H9)</f>
        <v>0</v>
      </c>
      <c r="H9" s="122"/>
      <c r="I9" s="123">
        <f aca="true" t="shared" si="1" ref="I9:I16">E9+G9</f>
        <v>208.55</v>
      </c>
      <c r="J9" s="124">
        <f aca="true" t="shared" si="2" ref="J9:J16">F9+H9</f>
        <v>1</v>
      </c>
    </row>
    <row r="10" spans="1:10" ht="12.75">
      <c r="A10" s="125">
        <v>3</v>
      </c>
      <c r="B10" s="119" t="str">
        <f>ORCA!B19</f>
        <v>CALÇADA</v>
      </c>
      <c r="C10" s="119">
        <f>ORCA!G26</f>
        <v>13269.330000000002</v>
      </c>
      <c r="D10" s="120">
        <f t="shared" si="0"/>
        <v>0.13335073244603218</v>
      </c>
      <c r="E10" s="121">
        <f>SUM($C$10*F10)</f>
        <v>13269.330000000002</v>
      </c>
      <c r="F10" s="122">
        <v>1</v>
      </c>
      <c r="G10" s="121">
        <f>SUM($C$10*H10)</f>
        <v>0</v>
      </c>
      <c r="H10" s="122"/>
      <c r="I10" s="123">
        <f t="shared" si="1"/>
        <v>13269.330000000002</v>
      </c>
      <c r="J10" s="124">
        <f t="shared" si="2"/>
        <v>1</v>
      </c>
    </row>
    <row r="11" spans="1:10" ht="12.75">
      <c r="A11" s="125">
        <v>4</v>
      </c>
      <c r="B11" s="119" t="str">
        <f>ORCA!B27</f>
        <v>PAREDES E PAINÉIS</v>
      </c>
      <c r="C11" s="119">
        <f>ORCA!G37</f>
        <v>64527.55999999999</v>
      </c>
      <c r="D11" s="120">
        <f t="shared" si="0"/>
        <v>0.6484726349375053</v>
      </c>
      <c r="E11" s="121">
        <f>SUM($C$11*F11)</f>
        <v>25811.023999999998</v>
      </c>
      <c r="F11" s="122">
        <v>0.4</v>
      </c>
      <c r="G11" s="121">
        <f>SUM($C$11*H11)</f>
        <v>38716.53599999999</v>
      </c>
      <c r="H11" s="122">
        <v>0.6</v>
      </c>
      <c r="I11" s="123">
        <f t="shared" si="1"/>
        <v>64527.55999999999</v>
      </c>
      <c r="J11" s="124">
        <f t="shared" si="2"/>
        <v>1</v>
      </c>
    </row>
    <row r="12" spans="1:10" ht="12.75">
      <c r="A12" s="125">
        <v>5</v>
      </c>
      <c r="B12" s="119" t="str">
        <f>ORCA!B38</f>
        <v>DRENAGEM PLUVIAL</v>
      </c>
      <c r="C12" s="119">
        <f>ORCA!G45</f>
        <v>741.5</v>
      </c>
      <c r="D12" s="120">
        <f t="shared" si="0"/>
        <v>0.007451737812589849</v>
      </c>
      <c r="E12" s="121">
        <f>SUM($C$12*F12)</f>
        <v>370.75</v>
      </c>
      <c r="F12" s="122">
        <v>0.5</v>
      </c>
      <c r="G12" s="121">
        <f>SUM($C$12*H12)</f>
        <v>370.75</v>
      </c>
      <c r="H12" s="122">
        <v>0.5</v>
      </c>
      <c r="I12" s="123">
        <f t="shared" si="1"/>
        <v>741.5</v>
      </c>
      <c r="J12" s="124">
        <f t="shared" si="2"/>
        <v>1</v>
      </c>
    </row>
    <row r="13" spans="1:10" ht="12.75">
      <c r="A13" s="125">
        <v>6</v>
      </c>
      <c r="B13" s="119" t="str">
        <f>ORCA!B46</f>
        <v>INSTALAÇÕES HIDRÁULICAS</v>
      </c>
      <c r="C13" s="119">
        <f>ORCA!G49</f>
        <v>590.96</v>
      </c>
      <c r="D13" s="120">
        <f t="shared" si="0"/>
        <v>0.005938879268682532</v>
      </c>
      <c r="E13" s="121">
        <f>SUM($C$13*F13)</f>
        <v>531.864</v>
      </c>
      <c r="F13" s="122">
        <v>0.9</v>
      </c>
      <c r="G13" s="121">
        <f>SUM($C$13*H13)</f>
        <v>59.096000000000004</v>
      </c>
      <c r="H13" s="122">
        <v>0.1</v>
      </c>
      <c r="I13" s="123">
        <f t="shared" si="1"/>
        <v>590.96</v>
      </c>
      <c r="J13" s="124">
        <f t="shared" si="2"/>
        <v>1</v>
      </c>
    </row>
    <row r="14" spans="1:10" ht="12.75">
      <c r="A14" s="125">
        <v>7</v>
      </c>
      <c r="B14" s="119" t="str">
        <f>ORCA!B50</f>
        <v>COBERTURA E PROTEÇÕES</v>
      </c>
      <c r="C14" s="119">
        <f>ORCA!G53</f>
        <v>10648.25</v>
      </c>
      <c r="D14" s="120">
        <f t="shared" si="0"/>
        <v>0.10701007034782178</v>
      </c>
      <c r="E14" s="121">
        <f>SUM($C$14*F14)</f>
        <v>0</v>
      </c>
      <c r="F14" s="122"/>
      <c r="G14" s="121">
        <f>SUM($C$14*H14)</f>
        <v>10648.25</v>
      </c>
      <c r="H14" s="122">
        <v>1</v>
      </c>
      <c r="I14" s="123">
        <f t="shared" si="1"/>
        <v>10648.25</v>
      </c>
      <c r="J14" s="124">
        <f t="shared" si="2"/>
        <v>1</v>
      </c>
    </row>
    <row r="15" spans="1:10" ht="12.75">
      <c r="A15" s="125">
        <v>8</v>
      </c>
      <c r="B15" s="119" t="str">
        <f>ORCA!B54</f>
        <v>ESQUADRIAS</v>
      </c>
      <c r="C15" s="126">
        <f>ORCA!G58</f>
        <v>8087.700000000001</v>
      </c>
      <c r="D15" s="120">
        <f t="shared" si="0"/>
        <v>0.08127770722438696</v>
      </c>
      <c r="E15" s="121">
        <f>SUM($C$14*F15)</f>
        <v>0</v>
      </c>
      <c r="F15" s="122"/>
      <c r="G15" s="121">
        <f>SUM($C$15*H15)</f>
        <v>8087.700000000001</v>
      </c>
      <c r="H15" s="122">
        <v>1</v>
      </c>
      <c r="I15" s="123">
        <f t="shared" si="1"/>
        <v>8087.700000000001</v>
      </c>
      <c r="J15" s="124">
        <f t="shared" si="2"/>
        <v>1</v>
      </c>
    </row>
    <row r="16" spans="1:10" ht="12.75">
      <c r="A16" s="151">
        <v>9</v>
      </c>
      <c r="B16" s="152" t="str">
        <f>ORCA!B59</f>
        <v>LIMPEZA FINAL E ENTREGA DA OBRA</v>
      </c>
      <c r="C16" s="152">
        <f>ORCA!G61</f>
        <v>280.55</v>
      </c>
      <c r="D16" s="120">
        <f t="shared" si="0"/>
        <v>0.002819399923563159</v>
      </c>
      <c r="E16" s="121">
        <f>SUM($C$14*F16)</f>
        <v>0</v>
      </c>
      <c r="F16" s="153"/>
      <c r="G16" s="121">
        <f>SUM($C$16*H16)</f>
        <v>280.55</v>
      </c>
      <c r="H16" s="153">
        <v>1</v>
      </c>
      <c r="I16" s="123">
        <f t="shared" si="1"/>
        <v>280.55</v>
      </c>
      <c r="J16" s="154">
        <f t="shared" si="2"/>
        <v>1</v>
      </c>
    </row>
    <row r="17" spans="1:10" ht="14.25">
      <c r="A17" s="127"/>
      <c r="B17" s="128" t="s">
        <v>64</v>
      </c>
      <c r="C17" s="129">
        <f>SUM(C8:C16)</f>
        <v>99506.99</v>
      </c>
      <c r="D17" s="130">
        <f>SUM(D8:D16)</f>
        <v>1</v>
      </c>
      <c r="E17" s="131"/>
      <c r="F17" s="132"/>
      <c r="G17" s="131"/>
      <c r="H17" s="132"/>
      <c r="I17" s="133"/>
      <c r="J17" s="132"/>
    </row>
    <row r="18" spans="1:10" ht="12.75">
      <c r="A18" s="134"/>
      <c r="B18" s="135" t="s">
        <v>95</v>
      </c>
      <c r="C18" s="136"/>
      <c r="D18" s="137"/>
      <c r="E18" s="138"/>
      <c r="F18" s="139"/>
      <c r="G18" s="138"/>
      <c r="H18" s="139"/>
      <c r="I18" s="138"/>
      <c r="J18" s="140"/>
    </row>
    <row r="19" spans="1:10" ht="12.75">
      <c r="A19" s="134"/>
      <c r="B19" s="135" t="s">
        <v>96</v>
      </c>
      <c r="C19" s="141"/>
      <c r="D19" s="141"/>
      <c r="E19" s="142">
        <f>SUM(E8:E16)</f>
        <v>41344.108</v>
      </c>
      <c r="F19" s="139">
        <f>SUM(E19*100%/$C$17)</f>
        <v>0.4154894847085617</v>
      </c>
      <c r="G19" s="142">
        <f>SUM(G8:G16)</f>
        <v>58162.882</v>
      </c>
      <c r="H19" s="139">
        <f>SUM(G19*100%/$C$17)</f>
        <v>0.5845105152914383</v>
      </c>
      <c r="I19" s="143">
        <f>SUM(I8:I16)</f>
        <v>99506.99</v>
      </c>
      <c r="J19" s="139">
        <f>SUM(I19*100%/$C$17)</f>
        <v>1</v>
      </c>
    </row>
    <row r="20" spans="1:10" ht="12.75">
      <c r="A20" s="134"/>
      <c r="B20" s="135" t="s">
        <v>97</v>
      </c>
      <c r="C20" s="136"/>
      <c r="D20" s="137"/>
      <c r="E20" s="138">
        <f>SUM(E19)</f>
        <v>41344.108</v>
      </c>
      <c r="F20" s="139">
        <f>SUM(F19)</f>
        <v>0.4154894847085617</v>
      </c>
      <c r="G20" s="138">
        <f>SUM(E20+G19)</f>
        <v>99506.98999999999</v>
      </c>
      <c r="H20" s="139">
        <f>SUM(F20+H19)</f>
        <v>1</v>
      </c>
      <c r="I20" s="144"/>
      <c r="J20" s="140"/>
    </row>
  </sheetData>
  <sheetProtection/>
  <mergeCells count="6">
    <mergeCell ref="A3:J3"/>
    <mergeCell ref="A6:A7"/>
    <mergeCell ref="B6:B7"/>
    <mergeCell ref="D6:D7"/>
    <mergeCell ref="E6:F6"/>
    <mergeCell ref="G6:H6"/>
  </mergeCells>
  <printOptions/>
  <pageMargins left="0.5118110236220472" right="0.5118110236220472" top="2.362204724409449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2015-07-13T11:41:08Z</cp:lastPrinted>
  <dcterms:created xsi:type="dcterms:W3CDTF">2001-12-06T19:05:24Z</dcterms:created>
  <dcterms:modified xsi:type="dcterms:W3CDTF">2015-07-13T12:35:33Z</dcterms:modified>
  <cp:category/>
  <cp:version/>
  <cp:contentType/>
  <cp:contentStatus/>
</cp:coreProperties>
</file>